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1230" yWindow="45" windowWidth="19320" windowHeight="12120" tabRatio="820" firstSheet="32" activeTab="40"/>
  </bookViews>
  <sheets>
    <sheet name="ELŐLAP " sheetId="39" r:id="rId1"/>
    <sheet name="Záradék" sheetId="21" r:id="rId2"/>
    <sheet name="FŐÖSSZESÍTŐ" sheetId="38" r:id="rId3"/>
    <sheet name="ÉPÍTÉSZET ÖSSZESEN" sheetId="20" r:id="rId4"/>
    <sheet name="Felvonulási létesítmények" sheetId="19" r:id="rId5"/>
    <sheet name="Zsaluzás és állványozás" sheetId="18" r:id="rId6"/>
    <sheet name="Költségtérítések" sheetId="17" r:id="rId7"/>
    <sheet name="Irtás, föld- és sziklamunka" sheetId="16" r:id="rId8"/>
    <sheet name="Helyszíni beton és vasbeton mun" sheetId="15" r:id="rId9"/>
    <sheet name="Előregyártott épületszerkezeti " sheetId="14" r:id="rId10"/>
    <sheet name="Falazás és egyéb kőművesmunka" sheetId="13" r:id="rId11"/>
    <sheet name="Ácsmunka" sheetId="12" r:id="rId12"/>
    <sheet name="Vakolás és rabicolás" sheetId="11" r:id="rId13"/>
    <sheet name="Szárazépítés" sheetId="10" r:id="rId14"/>
    <sheet name="Tetőfedés" sheetId="9" r:id="rId15"/>
    <sheet name="Hideg- és melegburkolatok készí" sheetId="8" r:id="rId16"/>
    <sheet name="Bádogozás" sheetId="7" r:id="rId17"/>
    <sheet name="Fa- és műanyag szerkezet elhely" sheetId="6" r:id="rId18"/>
    <sheet name="Fém nyílászáró és épületlakatos" sheetId="5" r:id="rId19"/>
    <sheet name="Felületképzés" sheetId="4" r:id="rId20"/>
    <sheet name="Szigetelés" sheetId="3" r:id="rId21"/>
    <sheet name="Beépített berendezési tárgyak e" sheetId="2" r:id="rId22"/>
    <sheet name="Épületgépészeti szerelvények és" sheetId="1" r:id="rId23"/>
    <sheet name="Beépített szállító- és emelőber" sheetId="22" r:id="rId24"/>
    <sheet name="TARTÓSZERKEZET ÖSSZESEN" sheetId="23" r:id="rId25"/>
    <sheet name="T-Zsaluzás és állványozás" sheetId="24" r:id="rId26"/>
    <sheet name="T-Irtás, föld- és sziklamunka" sheetId="25" r:id="rId27"/>
    <sheet name="T-Szivárgóépítés, alagcsövezés" sheetId="26" r:id="rId28"/>
    <sheet name="T-Síkalapozás" sheetId="27" r:id="rId29"/>
    <sheet name="T-Helyszíni beton és vasbeton" sheetId="28" r:id="rId30"/>
    <sheet name="T-Falazás és egyéb kőművesmun" sheetId="29" r:id="rId31"/>
    <sheet name="GÉPÉSZET ÖSSZESEN" sheetId="30" r:id="rId32"/>
    <sheet name="Fűtés-Hűtés" sheetId="31" r:id="rId33"/>
    <sheet name="Szellőzés" sheetId="32" r:id="rId34"/>
    <sheet name="Vízcsat" sheetId="33" r:id="rId35"/>
    <sheet name="Külső" sheetId="34" r:id="rId36"/>
    <sheet name="ÉPÜLETVILLAMOSSÁG" sheetId="35" r:id="rId37"/>
    <sheet name="TŰZVÉDELEM" sheetId="36" r:id="rId38"/>
    <sheet name="TŰZJELZŐ" sheetId="37" r:id="rId39"/>
    <sheet name="KÖRNYEZETRENDEZÉS előlap" sheetId="40" r:id="rId40"/>
    <sheet name="KÖRNYEZETRENDEZÉS" sheetId="41" r:id="rId41"/>
  </sheets>
  <definedNames>
    <definedName name="_xlnm._FilterDatabase" localSheetId="32" hidden="1">'Fűtés-Hűtés'!#REF!</definedName>
    <definedName name="_xlnm._FilterDatabase" localSheetId="31" hidden="1">'GÉPÉSZET ÖSSZESEN'!#REF!</definedName>
    <definedName name="_xlnm._FilterDatabase" localSheetId="35" hidden="1">Külső!#REF!</definedName>
    <definedName name="_xlnm._FilterDatabase" localSheetId="33" hidden="1">Szellőzés!#REF!</definedName>
    <definedName name="_xlnm._FilterDatabase" localSheetId="34" hidden="1">Vízcsat!#REF!</definedName>
    <definedName name="_xlnm.Print_Titles" localSheetId="36">ÉPÜLETVILLAMOSSÁG!$2:$3</definedName>
    <definedName name="_xlnm.Print_Titles" localSheetId="32">'Fűtés-Hűtés'!$2:$2</definedName>
    <definedName name="_xlnm.Print_Titles" localSheetId="31">'GÉPÉSZET ÖSSZESEN'!$2:$2</definedName>
    <definedName name="_xlnm.Print_Titles" localSheetId="35">Külső!$2:$2</definedName>
    <definedName name="_xlnm.Print_Titles" localSheetId="33">Szellőzés!$2:$2</definedName>
    <definedName name="_xlnm.Print_Titles" localSheetId="34">Vízcsat!$2:$2</definedName>
    <definedName name="_xlnm.Print_Area" localSheetId="0">'ELŐLAP '!$A$1:$H$46</definedName>
    <definedName name="_xlnm.Print_Area" localSheetId="22">'Épületgépészeti szerelvények és'!$A$1:$I$4,'Épületgépészeti szerelvények és'!$J$11</definedName>
    <definedName name="_xlnm.Print_Area" localSheetId="36">ÉPÜLETVILLAMOSSÁG!$A$2:$I$111</definedName>
    <definedName name="_xlnm.Print_Area" localSheetId="4">'Felvonulási létesítmények'!$A$1:$I$18</definedName>
    <definedName name="_xlnm.Print_Area" localSheetId="2">FŐÖSSZESÍTŐ!$A$1:$E$31</definedName>
    <definedName name="_xlnm.Print_Area" localSheetId="32">'Fűtés-Hűtés'!$A$1:$H$71</definedName>
    <definedName name="_xlnm.Print_Area" localSheetId="31">'GÉPÉSZET ÖSSZESEN'!$A$1:$E$8</definedName>
    <definedName name="_xlnm.Print_Area" localSheetId="35">Külső!$A$1:$H$20</definedName>
    <definedName name="_xlnm.Print_Area" localSheetId="33">Szellőzés!$A$1:$H$29</definedName>
    <definedName name="_xlnm.Print_Area" localSheetId="38">TŰZJELZŐ!$A$1:$I$29</definedName>
    <definedName name="_xlnm.Print_Area" localSheetId="37">TŰZVÉDELEM!$A$1:$I$49</definedName>
    <definedName name="_xlnm.Print_Area" localSheetId="34">Vízcsat!$A$1:$H$61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0" i="37" l="1"/>
  <c r="H233" i="41"/>
  <c r="G232" i="41"/>
  <c r="F240" i="41"/>
  <c r="F239" i="41"/>
  <c r="H228" i="41"/>
  <c r="G228" i="41"/>
  <c r="H224" i="41"/>
  <c r="G224" i="41"/>
  <c r="H217" i="41"/>
  <c r="G217" i="41"/>
  <c r="H212" i="41"/>
  <c r="G212" i="41"/>
  <c r="H208" i="41"/>
  <c r="G208" i="41"/>
  <c r="H204" i="41"/>
  <c r="G204" i="41"/>
  <c r="H200" i="41"/>
  <c r="G200" i="41"/>
  <c r="H196" i="41"/>
  <c r="G196" i="41"/>
  <c r="H186" i="41"/>
  <c r="G186" i="41"/>
  <c r="H181" i="41"/>
  <c r="G181" i="41"/>
  <c r="H180" i="41"/>
  <c r="G180" i="41"/>
  <c r="H179" i="41"/>
  <c r="G179" i="41"/>
  <c r="H175" i="41"/>
  <c r="G175" i="41"/>
  <c r="H174" i="41"/>
  <c r="G174" i="41"/>
  <c r="H173" i="41"/>
  <c r="G173" i="41"/>
  <c r="H172" i="41"/>
  <c r="G172" i="41"/>
  <c r="H171" i="41"/>
  <c r="G171" i="41"/>
  <c r="H170" i="41"/>
  <c r="G170" i="41"/>
  <c r="H167" i="41"/>
  <c r="G167" i="41"/>
  <c r="H166" i="41"/>
  <c r="G166" i="41"/>
  <c r="H165" i="41"/>
  <c r="G165" i="41"/>
  <c r="H160" i="41"/>
  <c r="G159" i="41"/>
  <c r="H141" i="41"/>
  <c r="G141" i="41"/>
  <c r="H134" i="41"/>
  <c r="G134" i="41"/>
  <c r="G128" i="41"/>
  <c r="H123" i="41"/>
  <c r="G123" i="41"/>
  <c r="H119" i="41"/>
  <c r="G119" i="41"/>
  <c r="H114" i="41"/>
  <c r="G114" i="41"/>
  <c r="H109" i="41"/>
  <c r="G109" i="41"/>
  <c r="H104" i="41"/>
  <c r="G104" i="41"/>
  <c r="H101" i="41"/>
  <c r="G101" i="41"/>
  <c r="H98" i="41"/>
  <c r="G98" i="41"/>
  <c r="H93" i="41"/>
  <c r="G93" i="41"/>
  <c r="H87" i="41"/>
  <c r="G87" i="41"/>
  <c r="H80" i="41"/>
  <c r="G80" i="41"/>
  <c r="H74" i="41"/>
  <c r="G74" i="41"/>
  <c r="H68" i="41"/>
  <c r="G68" i="41"/>
  <c r="H62" i="41"/>
  <c r="G62" i="41"/>
  <c r="H56" i="41"/>
  <c r="G56" i="41"/>
  <c r="H51" i="41"/>
  <c r="G50" i="41"/>
  <c r="H44" i="41"/>
  <c r="G44" i="41"/>
  <c r="H42" i="41"/>
  <c r="G42" i="41"/>
  <c r="H40" i="41"/>
  <c r="G40" i="41"/>
  <c r="H38" i="41"/>
  <c r="G38" i="41"/>
  <c r="H36" i="41"/>
  <c r="G36" i="41"/>
  <c r="G30" i="41"/>
  <c r="H29" i="41"/>
  <c r="G29" i="41"/>
  <c r="H28" i="41"/>
  <c r="G28" i="41"/>
  <c r="H27" i="41"/>
  <c r="G27" i="41"/>
  <c r="H26" i="41"/>
  <c r="G26" i="41"/>
  <c r="H22" i="41"/>
  <c r="G22" i="41"/>
  <c r="H21" i="41"/>
  <c r="G21" i="41"/>
  <c r="H19" i="41"/>
  <c r="G19" i="41"/>
  <c r="H17" i="41"/>
  <c r="G17" i="41"/>
  <c r="H16" i="41"/>
  <c r="G16" i="41"/>
  <c r="H15" i="41"/>
  <c r="G15" i="41"/>
  <c r="H14" i="41"/>
  <c r="G14" i="41"/>
  <c r="H13" i="41"/>
  <c r="G13" i="41"/>
  <c r="H12" i="41"/>
  <c r="G12" i="41"/>
  <c r="H11" i="41"/>
  <c r="G11" i="41"/>
  <c r="H10" i="41"/>
  <c r="G10" i="41"/>
  <c r="H9" i="41"/>
  <c r="G9" i="41"/>
  <c r="H7" i="41"/>
  <c r="G7" i="41"/>
  <c r="H5" i="41"/>
  <c r="H31" i="41" s="1"/>
  <c r="F238" i="41" s="1"/>
  <c r="G5" i="41"/>
  <c r="I22" i="37"/>
  <c r="H22" i="37"/>
  <c r="I21" i="37"/>
  <c r="H21" i="37"/>
  <c r="I20" i="37"/>
  <c r="H20" i="37"/>
  <c r="I19" i="37"/>
  <c r="H19" i="37"/>
  <c r="I18" i="37"/>
  <c r="H18" i="37"/>
  <c r="I17" i="37"/>
  <c r="H17" i="37"/>
  <c r="I16" i="37"/>
  <c r="H16" i="37"/>
  <c r="I15" i="37"/>
  <c r="H15" i="37"/>
  <c r="I14" i="37"/>
  <c r="H14" i="37"/>
  <c r="I13" i="37"/>
  <c r="H13" i="37"/>
  <c r="I12" i="37"/>
  <c r="H12" i="37"/>
  <c r="I11" i="37"/>
  <c r="H11" i="37"/>
  <c r="I10" i="37"/>
  <c r="I9" i="37"/>
  <c r="H9" i="37"/>
  <c r="I8" i="37"/>
  <c r="H8" i="37"/>
  <c r="I7" i="37"/>
  <c r="H7" i="37"/>
  <c r="I42" i="36"/>
  <c r="H42" i="36"/>
  <c r="I36" i="36"/>
  <c r="H36" i="36"/>
  <c r="I35" i="36"/>
  <c r="H35" i="36"/>
  <c r="I34" i="36"/>
  <c r="H34" i="36"/>
  <c r="I33" i="36"/>
  <c r="H33" i="36"/>
  <c r="I32" i="36"/>
  <c r="H32" i="36"/>
  <c r="I31" i="36"/>
  <c r="H31" i="36"/>
  <c r="I30" i="36"/>
  <c r="H30" i="36"/>
  <c r="I29" i="36"/>
  <c r="H29" i="36"/>
  <c r="I28" i="36"/>
  <c r="H28" i="36"/>
  <c r="I27" i="36"/>
  <c r="H27" i="36"/>
  <c r="I26" i="36"/>
  <c r="H26" i="36"/>
  <c r="I25" i="36"/>
  <c r="H25" i="36"/>
  <c r="I24" i="36"/>
  <c r="H24" i="36"/>
  <c r="I23" i="36"/>
  <c r="H23" i="36"/>
  <c r="I22" i="36"/>
  <c r="H22" i="36"/>
  <c r="I21" i="36"/>
  <c r="H21" i="36"/>
  <c r="I20" i="36"/>
  <c r="H20" i="36"/>
  <c r="I19" i="36"/>
  <c r="H19" i="36"/>
  <c r="I18" i="36"/>
  <c r="H18" i="36"/>
  <c r="I17" i="36"/>
  <c r="H17" i="36"/>
  <c r="I16" i="36"/>
  <c r="H16" i="36"/>
  <c r="I15" i="36"/>
  <c r="H15" i="36"/>
  <c r="I14" i="36"/>
  <c r="H14" i="36"/>
  <c r="I13" i="36"/>
  <c r="H13" i="36"/>
  <c r="I12" i="36"/>
  <c r="H12" i="36"/>
  <c r="I11" i="36"/>
  <c r="H11" i="36"/>
  <c r="I10" i="36"/>
  <c r="H10" i="36"/>
  <c r="I9" i="36"/>
  <c r="H9" i="36"/>
  <c r="I7" i="36"/>
  <c r="H7" i="36"/>
  <c r="I110" i="35"/>
  <c r="H110" i="35"/>
  <c r="I107" i="35"/>
  <c r="H107" i="35"/>
  <c r="I106" i="35"/>
  <c r="H106" i="35"/>
  <c r="I105" i="35"/>
  <c r="H105" i="35"/>
  <c r="I102" i="35"/>
  <c r="H102" i="35"/>
  <c r="I101" i="35"/>
  <c r="H101" i="35"/>
  <c r="I100" i="35"/>
  <c r="H100" i="35"/>
  <c r="I99" i="35"/>
  <c r="H99" i="35"/>
  <c r="I96" i="35"/>
  <c r="H96" i="35"/>
  <c r="I95" i="35"/>
  <c r="H95" i="35"/>
  <c r="I94" i="35"/>
  <c r="H94" i="35"/>
  <c r="I93" i="35"/>
  <c r="H93" i="35"/>
  <c r="I92" i="35"/>
  <c r="H92" i="35"/>
  <c r="I91" i="35"/>
  <c r="H91" i="35"/>
  <c r="I90" i="35"/>
  <c r="H90" i="35"/>
  <c r="I89" i="35"/>
  <c r="H89" i="35"/>
  <c r="I86" i="35"/>
  <c r="H86" i="35"/>
  <c r="I85" i="35"/>
  <c r="H85" i="35"/>
  <c r="I84" i="35"/>
  <c r="H84" i="35"/>
  <c r="I83" i="35"/>
  <c r="H83" i="35"/>
  <c r="I82" i="35"/>
  <c r="H82" i="35"/>
  <c r="I79" i="35"/>
  <c r="H79" i="35"/>
  <c r="I78" i="35"/>
  <c r="H78" i="35"/>
  <c r="I77" i="35"/>
  <c r="H77" i="35"/>
  <c r="I76" i="35"/>
  <c r="H76" i="35"/>
  <c r="I75" i="35"/>
  <c r="H75" i="35"/>
  <c r="I74" i="35"/>
  <c r="H74" i="35"/>
  <c r="I73" i="35"/>
  <c r="H73" i="35"/>
  <c r="I70" i="35"/>
  <c r="H70" i="35"/>
  <c r="I69" i="35"/>
  <c r="H69" i="35"/>
  <c r="I68" i="35"/>
  <c r="H68" i="35"/>
  <c r="I67" i="35"/>
  <c r="H67" i="35"/>
  <c r="I66" i="35"/>
  <c r="H66" i="35"/>
  <c r="I65" i="35"/>
  <c r="H65" i="35"/>
  <c r="I64" i="35"/>
  <c r="H64" i="35"/>
  <c r="I63" i="35"/>
  <c r="H63" i="35"/>
  <c r="I62" i="35"/>
  <c r="H62" i="35"/>
  <c r="I61" i="35"/>
  <c r="H61" i="35"/>
  <c r="I60" i="35"/>
  <c r="H60" i="35"/>
  <c r="I59" i="35"/>
  <c r="H59" i="35"/>
  <c r="I58" i="35"/>
  <c r="H58" i="35"/>
  <c r="I57" i="35"/>
  <c r="H57" i="35"/>
  <c r="I56" i="35"/>
  <c r="H56" i="35"/>
  <c r="I55" i="35"/>
  <c r="H55" i="35"/>
  <c r="I52" i="35"/>
  <c r="H52" i="35"/>
  <c r="I51" i="35"/>
  <c r="H51" i="35"/>
  <c r="I50" i="35"/>
  <c r="H50" i="35"/>
  <c r="I49" i="35"/>
  <c r="H49" i="35"/>
  <c r="I48" i="35"/>
  <c r="H48" i="35"/>
  <c r="I47" i="35"/>
  <c r="H47" i="35"/>
  <c r="I46" i="35"/>
  <c r="H46" i="35"/>
  <c r="I45" i="35"/>
  <c r="H45" i="35"/>
  <c r="I44" i="35"/>
  <c r="H44" i="35"/>
  <c r="I43" i="35"/>
  <c r="H43" i="35"/>
  <c r="I42" i="35"/>
  <c r="H42" i="35"/>
  <c r="I41" i="35"/>
  <c r="H41" i="35"/>
  <c r="I40" i="35"/>
  <c r="H40" i="35"/>
  <c r="I39" i="35"/>
  <c r="H39" i="35"/>
  <c r="I38" i="35"/>
  <c r="H38" i="35"/>
  <c r="I37" i="35"/>
  <c r="H37" i="35"/>
  <c r="I36" i="35"/>
  <c r="H36" i="35"/>
  <c r="I33" i="35"/>
  <c r="H33" i="35"/>
  <c r="I32" i="35"/>
  <c r="H32" i="35"/>
  <c r="I31" i="35"/>
  <c r="H31" i="35"/>
  <c r="I30" i="35"/>
  <c r="H30" i="35"/>
  <c r="I29" i="35"/>
  <c r="H29" i="35"/>
  <c r="I28" i="35"/>
  <c r="H28" i="35"/>
  <c r="I27" i="35"/>
  <c r="H27" i="35"/>
  <c r="I26" i="35"/>
  <c r="H26" i="35"/>
  <c r="I25" i="35"/>
  <c r="H25" i="35"/>
  <c r="I24" i="35"/>
  <c r="H24" i="35"/>
  <c r="I23" i="35"/>
  <c r="H23" i="35"/>
  <c r="I22" i="35"/>
  <c r="H22" i="35"/>
  <c r="I21" i="35"/>
  <c r="H21" i="35"/>
  <c r="I17" i="35"/>
  <c r="H17" i="35"/>
  <c r="I16" i="35"/>
  <c r="H16" i="35"/>
  <c r="I15" i="35"/>
  <c r="H15" i="35"/>
  <c r="I14" i="35"/>
  <c r="H14" i="35"/>
  <c r="I13" i="35"/>
  <c r="H13" i="35"/>
  <c r="I12" i="35"/>
  <c r="H12" i="35"/>
  <c r="I11" i="35"/>
  <c r="H11" i="35"/>
  <c r="I10" i="35"/>
  <c r="H10" i="35"/>
  <c r="I9" i="35"/>
  <c r="H9" i="35"/>
  <c r="I8" i="35"/>
  <c r="H8" i="35"/>
  <c r="I7" i="35"/>
  <c r="H7" i="35"/>
  <c r="I6" i="35"/>
  <c r="H6" i="35"/>
  <c r="H19" i="34"/>
  <c r="G19" i="34"/>
  <c r="H18" i="34"/>
  <c r="G18" i="34"/>
  <c r="H17" i="34"/>
  <c r="G17" i="34"/>
  <c r="H16" i="34"/>
  <c r="G16" i="34"/>
  <c r="H15" i="34"/>
  <c r="G15" i="34"/>
  <c r="H14" i="34"/>
  <c r="G14" i="34"/>
  <c r="H13" i="34"/>
  <c r="G13" i="34"/>
  <c r="H12" i="34"/>
  <c r="G12" i="34"/>
  <c r="H11" i="34"/>
  <c r="G11" i="34"/>
  <c r="H10" i="34"/>
  <c r="G10" i="34"/>
  <c r="H9" i="34"/>
  <c r="G9" i="34"/>
  <c r="H8" i="34"/>
  <c r="G8" i="34"/>
  <c r="H7" i="34"/>
  <c r="G7" i="34"/>
  <c r="H6" i="34"/>
  <c r="G6" i="34"/>
  <c r="H5" i="34"/>
  <c r="G5" i="34"/>
  <c r="H4" i="34"/>
  <c r="G4" i="34"/>
  <c r="H3" i="34"/>
  <c r="G3" i="34"/>
  <c r="H60" i="33"/>
  <c r="G60" i="33"/>
  <c r="H59" i="33"/>
  <c r="G59" i="33"/>
  <c r="H58" i="33"/>
  <c r="G58" i="33"/>
  <c r="H57" i="33"/>
  <c r="G57" i="33"/>
  <c r="H56" i="33"/>
  <c r="G56" i="33"/>
  <c r="H55" i="33"/>
  <c r="G55" i="33"/>
  <c r="H54" i="33"/>
  <c r="G54" i="33"/>
  <c r="H53" i="33"/>
  <c r="G53" i="33"/>
  <c r="H52" i="33"/>
  <c r="G52" i="33"/>
  <c r="H51" i="33"/>
  <c r="G51" i="33"/>
  <c r="H50" i="33"/>
  <c r="G50" i="33"/>
  <c r="H49" i="33"/>
  <c r="G49" i="33"/>
  <c r="H48" i="33"/>
  <c r="G48" i="33"/>
  <c r="H47" i="33"/>
  <c r="G47" i="33"/>
  <c r="H46" i="33"/>
  <c r="G46" i="33"/>
  <c r="H45" i="33"/>
  <c r="G45" i="33"/>
  <c r="H44" i="33"/>
  <c r="G44" i="33"/>
  <c r="H43" i="33"/>
  <c r="G43" i="33"/>
  <c r="H42" i="33"/>
  <c r="G42" i="33"/>
  <c r="H41" i="33"/>
  <c r="G41" i="33"/>
  <c r="H40" i="33"/>
  <c r="G40" i="33"/>
  <c r="H39" i="33"/>
  <c r="G39" i="33"/>
  <c r="H38" i="33"/>
  <c r="G38" i="33"/>
  <c r="H37" i="33"/>
  <c r="G37" i="33"/>
  <c r="H36" i="33"/>
  <c r="G36" i="33"/>
  <c r="H35" i="33"/>
  <c r="G35" i="33"/>
  <c r="H34" i="33"/>
  <c r="G34" i="33"/>
  <c r="H33" i="33"/>
  <c r="G33" i="33"/>
  <c r="H32" i="33"/>
  <c r="G32" i="33"/>
  <c r="H31" i="33"/>
  <c r="G31" i="33"/>
  <c r="H30" i="33"/>
  <c r="G30" i="33"/>
  <c r="H29" i="33"/>
  <c r="G29" i="33"/>
  <c r="H28" i="33"/>
  <c r="G28" i="33"/>
  <c r="H27" i="33"/>
  <c r="G27" i="33"/>
  <c r="H26" i="33"/>
  <c r="G26" i="33"/>
  <c r="H25" i="33"/>
  <c r="G25" i="33"/>
  <c r="H24" i="33"/>
  <c r="G24" i="33"/>
  <c r="H23" i="33"/>
  <c r="G23" i="33"/>
  <c r="H22" i="33"/>
  <c r="G22" i="33"/>
  <c r="H21" i="33"/>
  <c r="G21" i="33"/>
  <c r="H20" i="33"/>
  <c r="G20" i="33"/>
  <c r="H19" i="33"/>
  <c r="G19" i="33"/>
  <c r="H18" i="33"/>
  <c r="G18" i="33"/>
  <c r="H17" i="33"/>
  <c r="G17" i="33"/>
  <c r="H16" i="33"/>
  <c r="G16" i="33"/>
  <c r="H15" i="33"/>
  <c r="G15" i="33"/>
  <c r="H14" i="33"/>
  <c r="G14" i="33"/>
  <c r="H13" i="33"/>
  <c r="G13" i="33"/>
  <c r="H12" i="33"/>
  <c r="G12" i="33"/>
  <c r="H11" i="33"/>
  <c r="G11" i="33"/>
  <c r="H10" i="33"/>
  <c r="G10" i="33"/>
  <c r="H9" i="33"/>
  <c r="G9" i="33"/>
  <c r="H8" i="33"/>
  <c r="G8" i="33"/>
  <c r="H7" i="33"/>
  <c r="G7" i="33"/>
  <c r="H6" i="33"/>
  <c r="G6" i="33"/>
  <c r="H5" i="33"/>
  <c r="G5" i="33"/>
  <c r="H4" i="33"/>
  <c r="G4" i="33"/>
  <c r="H3" i="33"/>
  <c r="G3" i="33"/>
  <c r="H28" i="32"/>
  <c r="G28" i="32"/>
  <c r="H27" i="32"/>
  <c r="G27" i="32"/>
  <c r="H26" i="32"/>
  <c r="G26" i="32"/>
  <c r="H25" i="32"/>
  <c r="G25" i="32"/>
  <c r="H24" i="32"/>
  <c r="G24" i="32"/>
  <c r="H23" i="32"/>
  <c r="G23" i="32"/>
  <c r="H22" i="32"/>
  <c r="G22" i="32"/>
  <c r="H21" i="32"/>
  <c r="G21" i="32"/>
  <c r="H20" i="32"/>
  <c r="G20" i="32"/>
  <c r="H19" i="32"/>
  <c r="G19" i="32"/>
  <c r="H18" i="32"/>
  <c r="G18" i="32"/>
  <c r="H17" i="32"/>
  <c r="G17" i="32"/>
  <c r="H16" i="32"/>
  <c r="G16" i="32"/>
  <c r="H15" i="32"/>
  <c r="G15" i="32"/>
  <c r="H14" i="32"/>
  <c r="G14" i="32"/>
  <c r="H13" i="32"/>
  <c r="G13" i="32"/>
  <c r="H12" i="32"/>
  <c r="G12" i="32"/>
  <c r="H11" i="32"/>
  <c r="G11" i="32"/>
  <c r="H10" i="32"/>
  <c r="G10" i="32"/>
  <c r="H9" i="32"/>
  <c r="G9" i="32"/>
  <c r="H8" i="32"/>
  <c r="G8" i="32"/>
  <c r="H7" i="32"/>
  <c r="G7" i="32"/>
  <c r="H6" i="32"/>
  <c r="G6" i="32"/>
  <c r="H5" i="32"/>
  <c r="G5" i="32"/>
  <c r="H4" i="32"/>
  <c r="G4" i="32"/>
  <c r="H3" i="32"/>
  <c r="G3" i="32"/>
  <c r="H70" i="31"/>
  <c r="G70" i="31"/>
  <c r="H69" i="31"/>
  <c r="G69" i="31"/>
  <c r="H68" i="31"/>
  <c r="G68" i="31"/>
  <c r="H67" i="31"/>
  <c r="G67" i="31"/>
  <c r="H66" i="31"/>
  <c r="G66" i="31"/>
  <c r="H65" i="31"/>
  <c r="G65" i="31"/>
  <c r="H64" i="31"/>
  <c r="G64" i="31"/>
  <c r="H63" i="31"/>
  <c r="G63" i="31"/>
  <c r="H62" i="31"/>
  <c r="G62" i="31"/>
  <c r="H61" i="31"/>
  <c r="G61" i="31"/>
  <c r="H60" i="31"/>
  <c r="G60" i="31"/>
  <c r="H59" i="31"/>
  <c r="G59" i="31"/>
  <c r="H58" i="31"/>
  <c r="G58" i="31"/>
  <c r="H57" i="31"/>
  <c r="G57" i="31"/>
  <c r="H56" i="31"/>
  <c r="G56" i="31"/>
  <c r="H55" i="31"/>
  <c r="G55" i="31"/>
  <c r="H54" i="31"/>
  <c r="G54" i="31"/>
  <c r="H53" i="31"/>
  <c r="G53" i="31"/>
  <c r="H52" i="31"/>
  <c r="G52" i="31"/>
  <c r="H51" i="31"/>
  <c r="G51" i="31"/>
  <c r="H50" i="31"/>
  <c r="G50" i="31"/>
  <c r="H49" i="31"/>
  <c r="G49" i="31"/>
  <c r="H48" i="31"/>
  <c r="G48" i="31"/>
  <c r="H47" i="31"/>
  <c r="G47" i="31"/>
  <c r="H46" i="31"/>
  <c r="G46" i="31"/>
  <c r="H45" i="31"/>
  <c r="G45" i="31"/>
  <c r="H44" i="31"/>
  <c r="G44" i="31"/>
  <c r="H43" i="31"/>
  <c r="G43" i="31"/>
  <c r="H42" i="31"/>
  <c r="G42" i="31"/>
  <c r="H41" i="31"/>
  <c r="G41" i="31"/>
  <c r="H40" i="31"/>
  <c r="G40" i="31"/>
  <c r="H39" i="31"/>
  <c r="G39" i="31"/>
  <c r="H38" i="31"/>
  <c r="G38" i="31"/>
  <c r="H37" i="31"/>
  <c r="G37" i="31"/>
  <c r="H36" i="31"/>
  <c r="G36" i="31"/>
  <c r="H35" i="31"/>
  <c r="G35" i="31"/>
  <c r="H34" i="31"/>
  <c r="G34" i="31"/>
  <c r="H33" i="31"/>
  <c r="G33" i="31"/>
  <c r="H32" i="31"/>
  <c r="G32" i="31"/>
  <c r="H31" i="31"/>
  <c r="G31" i="31"/>
  <c r="H30" i="31"/>
  <c r="G30" i="31"/>
  <c r="H29" i="31"/>
  <c r="G29" i="31"/>
  <c r="H28" i="31"/>
  <c r="G28" i="31"/>
  <c r="H27" i="31"/>
  <c r="G27" i="31"/>
  <c r="H26" i="31"/>
  <c r="G26" i="31"/>
  <c r="H25" i="31"/>
  <c r="G25" i="31"/>
  <c r="H24" i="31"/>
  <c r="G24" i="31"/>
  <c r="H23" i="31"/>
  <c r="G23" i="31"/>
  <c r="H22" i="31"/>
  <c r="G22" i="31"/>
  <c r="H21" i="31"/>
  <c r="G21" i="31"/>
  <c r="H20" i="31"/>
  <c r="G20" i="31"/>
  <c r="H19" i="31"/>
  <c r="G19" i="31"/>
  <c r="H18" i="31"/>
  <c r="G18" i="31"/>
  <c r="H17" i="31"/>
  <c r="G17" i="31"/>
  <c r="H16" i="31"/>
  <c r="G16" i="31"/>
  <c r="H15" i="31"/>
  <c r="G15" i="31"/>
  <c r="H14" i="31"/>
  <c r="G14" i="31"/>
  <c r="H13" i="31"/>
  <c r="G13" i="31"/>
  <c r="H12" i="31"/>
  <c r="G12" i="31"/>
  <c r="H11" i="31"/>
  <c r="G11" i="31"/>
  <c r="H10" i="31"/>
  <c r="G10" i="31"/>
  <c r="H9" i="31"/>
  <c r="G9" i="31"/>
  <c r="H8" i="31"/>
  <c r="G8" i="31"/>
  <c r="H7" i="31"/>
  <c r="G7" i="31"/>
  <c r="H6" i="31"/>
  <c r="G6" i="31"/>
  <c r="H5" i="31"/>
  <c r="G5" i="31"/>
  <c r="H4" i="31"/>
  <c r="G4" i="31"/>
  <c r="H3" i="31"/>
  <c r="G3" i="31"/>
  <c r="I30" i="28"/>
  <c r="H58" i="3"/>
  <c r="I44" i="5"/>
  <c r="H44" i="5"/>
  <c r="H51" i="6"/>
  <c r="H24" i="7"/>
  <c r="H44" i="8"/>
  <c r="H14" i="9"/>
  <c r="I2" i="9"/>
  <c r="I10" i="14"/>
  <c r="G71" i="31" l="1"/>
  <c r="D3" i="30" s="1"/>
  <c r="I4" i="4"/>
  <c r="I6" i="4"/>
  <c r="C17" i="20"/>
  <c r="H4" i="4"/>
  <c r="H6" i="4"/>
  <c r="B17" i="20"/>
  <c r="H32" i="5"/>
  <c r="B16" i="20"/>
  <c r="G32" i="41"/>
  <c r="G33" i="41" s="1"/>
  <c r="E12" i="38"/>
  <c r="E16" i="38"/>
  <c r="D12" i="38"/>
  <c r="D16" i="38"/>
  <c r="H129" i="41"/>
  <c r="G130" i="41"/>
  <c r="G131" i="41" s="1"/>
  <c r="C241" i="41"/>
  <c r="F241" i="41"/>
  <c r="G161" i="41"/>
  <c r="G162" i="41" s="1"/>
  <c r="G190" i="41"/>
  <c r="G192" i="41" s="1"/>
  <c r="G193" i="41" s="1"/>
  <c r="H191" i="41"/>
  <c r="F242" i="41" s="1"/>
  <c r="F243" i="41"/>
  <c r="H12" i="19"/>
  <c r="H18" i="19"/>
  <c r="B2" i="20"/>
  <c r="H2" i="19"/>
  <c r="H23" i="37"/>
  <c r="H25" i="37" s="1"/>
  <c r="D20" i="37"/>
  <c r="D18" i="37"/>
  <c r="D19" i="37"/>
  <c r="D10" i="37"/>
  <c r="A4" i="37"/>
  <c r="A2" i="37"/>
  <c r="A1" i="37"/>
  <c r="E15" i="38"/>
  <c r="D37" i="36"/>
  <c r="D20" i="36"/>
  <c r="D9" i="36"/>
  <c r="E14" i="38"/>
  <c r="H20" i="34"/>
  <c r="G20" i="34"/>
  <c r="H61" i="33"/>
  <c r="E5" i="30" s="1"/>
  <c r="G61" i="33"/>
  <c r="H29" i="32"/>
  <c r="E4" i="30" s="1"/>
  <c r="G29" i="32"/>
  <c r="D4" i="30" s="1"/>
  <c r="H71" i="31"/>
  <c r="D5" i="30"/>
  <c r="D6" i="30"/>
  <c r="E3" i="30"/>
  <c r="E6" i="30"/>
  <c r="I2" i="29"/>
  <c r="I5" i="29"/>
  <c r="H2" i="29"/>
  <c r="H5" i="29"/>
  <c r="I2" i="28"/>
  <c r="I4" i="28"/>
  <c r="I6" i="28"/>
  <c r="I8" i="28"/>
  <c r="I10" i="28"/>
  <c r="I12" i="28"/>
  <c r="I15" i="28"/>
  <c r="I18" i="28"/>
  <c r="I21" i="28"/>
  <c r="I24" i="28"/>
  <c r="I27" i="28"/>
  <c r="H2" i="28"/>
  <c r="H4" i="28"/>
  <c r="H6" i="28"/>
  <c r="H8" i="28"/>
  <c r="H10" i="28"/>
  <c r="H12" i="28"/>
  <c r="H15" i="28"/>
  <c r="H18" i="28"/>
  <c r="H21" i="28"/>
  <c r="H24" i="28"/>
  <c r="H27" i="28"/>
  <c r="H30" i="28"/>
  <c r="I2" i="27"/>
  <c r="I4" i="27"/>
  <c r="I6" i="27"/>
  <c r="H2" i="27"/>
  <c r="H4" i="27"/>
  <c r="H6" i="27"/>
  <c r="I2" i="26"/>
  <c r="I4" i="26"/>
  <c r="H2" i="26"/>
  <c r="H4" i="26"/>
  <c r="I2" i="25"/>
  <c r="I4" i="25"/>
  <c r="I6" i="25"/>
  <c r="I8" i="25"/>
  <c r="I10" i="25"/>
  <c r="I12" i="25"/>
  <c r="I14" i="25"/>
  <c r="I16" i="25"/>
  <c r="H2" i="25"/>
  <c r="H4" i="25"/>
  <c r="H6" i="25"/>
  <c r="H8" i="25"/>
  <c r="H10" i="25"/>
  <c r="H12" i="25"/>
  <c r="H14" i="25"/>
  <c r="H16" i="25"/>
  <c r="I2" i="24"/>
  <c r="I4" i="24"/>
  <c r="I6" i="24"/>
  <c r="I8" i="24"/>
  <c r="I10" i="24"/>
  <c r="I12" i="24"/>
  <c r="I14" i="24"/>
  <c r="I16" i="24"/>
  <c r="H2" i="24"/>
  <c r="H4" i="24"/>
  <c r="H6" i="24"/>
  <c r="H8" i="24"/>
  <c r="H10" i="24"/>
  <c r="H12" i="24"/>
  <c r="H14" i="24"/>
  <c r="H16" i="24"/>
  <c r="C2" i="23"/>
  <c r="C3" i="23"/>
  <c r="C4" i="23"/>
  <c r="C5" i="23"/>
  <c r="C6" i="23"/>
  <c r="C7" i="23"/>
  <c r="C8" i="23"/>
  <c r="B2" i="23"/>
  <c r="B3" i="23"/>
  <c r="B4" i="23"/>
  <c r="B5" i="23"/>
  <c r="B6" i="23"/>
  <c r="B7" i="23"/>
  <c r="B8" i="23"/>
  <c r="C21" i="20"/>
  <c r="I2" i="22"/>
  <c r="I4" i="22"/>
  <c r="H2" i="22"/>
  <c r="H4" i="22"/>
  <c r="B21" i="20"/>
  <c r="H2" i="2"/>
  <c r="H4" i="2"/>
  <c r="H6" i="2"/>
  <c r="H2" i="5"/>
  <c r="H4" i="5"/>
  <c r="H6" i="5"/>
  <c r="H8" i="5"/>
  <c r="H10" i="5"/>
  <c r="H12" i="5"/>
  <c r="H14" i="5"/>
  <c r="H16" i="5"/>
  <c r="H18" i="5"/>
  <c r="H20" i="5"/>
  <c r="H22" i="5"/>
  <c r="H24" i="5"/>
  <c r="H26" i="5"/>
  <c r="H28" i="5"/>
  <c r="H30" i="5"/>
  <c r="H34" i="5"/>
  <c r="H36" i="5"/>
  <c r="H38" i="5"/>
  <c r="H40" i="5"/>
  <c r="H42" i="5"/>
  <c r="I2" i="6"/>
  <c r="I4" i="6"/>
  <c r="I6" i="6"/>
  <c r="I8" i="6"/>
  <c r="I10" i="6"/>
  <c r="I12" i="6"/>
  <c r="I14" i="6"/>
  <c r="I16" i="6"/>
  <c r="I18" i="6"/>
  <c r="I20" i="6"/>
  <c r="I22" i="6"/>
  <c r="I24" i="6"/>
  <c r="I26" i="6"/>
  <c r="I28" i="6"/>
  <c r="I30" i="6"/>
  <c r="I32" i="6"/>
  <c r="I34" i="6"/>
  <c r="I36" i="6"/>
  <c r="I38" i="6"/>
  <c r="I40" i="6"/>
  <c r="I43" i="6"/>
  <c r="I45" i="6"/>
  <c r="I47" i="6"/>
  <c r="I49" i="6"/>
  <c r="H2" i="6"/>
  <c r="H4" i="6"/>
  <c r="H6" i="6"/>
  <c r="H8" i="6"/>
  <c r="H10" i="6"/>
  <c r="H12" i="6"/>
  <c r="H14" i="6"/>
  <c r="H16" i="6"/>
  <c r="H18" i="6"/>
  <c r="H20" i="6"/>
  <c r="H22" i="6"/>
  <c r="H24" i="6"/>
  <c r="H26" i="6"/>
  <c r="H28" i="6"/>
  <c r="H30" i="6"/>
  <c r="H32" i="6"/>
  <c r="H34" i="6"/>
  <c r="H36" i="6"/>
  <c r="H38" i="6"/>
  <c r="H40" i="6"/>
  <c r="H43" i="6"/>
  <c r="H45" i="6"/>
  <c r="H47" i="6"/>
  <c r="H49" i="6"/>
  <c r="H2" i="7"/>
  <c r="H4" i="7"/>
  <c r="H6" i="7"/>
  <c r="H8" i="7"/>
  <c r="H10" i="7"/>
  <c r="H12" i="7"/>
  <c r="H14" i="7"/>
  <c r="H16" i="7"/>
  <c r="H18" i="7"/>
  <c r="H20" i="7"/>
  <c r="H22" i="7"/>
  <c r="H2" i="8"/>
  <c r="H4" i="8"/>
  <c r="H6" i="8"/>
  <c r="H8" i="8"/>
  <c r="H10" i="8"/>
  <c r="H12" i="8"/>
  <c r="H14" i="8"/>
  <c r="H16" i="8"/>
  <c r="H18" i="8"/>
  <c r="H20" i="8"/>
  <c r="H22" i="8"/>
  <c r="H24" i="8"/>
  <c r="H26" i="8"/>
  <c r="H28" i="8"/>
  <c r="H30" i="8"/>
  <c r="H32" i="8"/>
  <c r="H34" i="8"/>
  <c r="H36" i="8"/>
  <c r="D38" i="8"/>
  <c r="H38" i="8"/>
  <c r="H40" i="8"/>
  <c r="H42" i="8"/>
  <c r="H2" i="9"/>
  <c r="H4" i="9"/>
  <c r="H6" i="9"/>
  <c r="H8" i="9"/>
  <c r="H10" i="9"/>
  <c r="H12" i="9"/>
  <c r="I2" i="11"/>
  <c r="I4" i="11"/>
  <c r="I6" i="11"/>
  <c r="I8" i="11"/>
  <c r="H2" i="11"/>
  <c r="H4" i="11"/>
  <c r="H6" i="11"/>
  <c r="H8" i="11"/>
  <c r="H2" i="12"/>
  <c r="H4" i="12"/>
  <c r="H6" i="12"/>
  <c r="H8" i="12"/>
  <c r="H10" i="12"/>
  <c r="H12" i="12"/>
  <c r="H14" i="12"/>
  <c r="I2" i="12"/>
  <c r="I4" i="12"/>
  <c r="I6" i="12"/>
  <c r="I8" i="12"/>
  <c r="I10" i="12"/>
  <c r="I12" i="12"/>
  <c r="I14" i="12"/>
  <c r="I2" i="3"/>
  <c r="I4" i="3"/>
  <c r="I6" i="3"/>
  <c r="I8" i="3"/>
  <c r="I10" i="3"/>
  <c r="I12" i="3"/>
  <c r="I14" i="3"/>
  <c r="I16" i="3"/>
  <c r="I18" i="3"/>
  <c r="I20" i="3"/>
  <c r="I22" i="3"/>
  <c r="I24" i="3"/>
  <c r="I26" i="3"/>
  <c r="I28" i="3"/>
  <c r="I30" i="3"/>
  <c r="I32" i="3"/>
  <c r="I34" i="3"/>
  <c r="I36" i="3"/>
  <c r="I38" i="3"/>
  <c r="I40" i="3"/>
  <c r="I42" i="3"/>
  <c r="I44" i="3"/>
  <c r="I46" i="3"/>
  <c r="I48" i="3"/>
  <c r="I50" i="3"/>
  <c r="I52" i="3"/>
  <c r="I54" i="3"/>
  <c r="I56" i="3"/>
  <c r="H2" i="3"/>
  <c r="H4" i="3"/>
  <c r="H6" i="3"/>
  <c r="H8" i="3"/>
  <c r="H10" i="3"/>
  <c r="H12" i="3"/>
  <c r="H14" i="3"/>
  <c r="H16" i="3"/>
  <c r="H18" i="3"/>
  <c r="H20" i="3"/>
  <c r="H22" i="3"/>
  <c r="H24" i="3"/>
  <c r="H26" i="3"/>
  <c r="H28" i="3"/>
  <c r="H30" i="3"/>
  <c r="H32" i="3"/>
  <c r="H34" i="3"/>
  <c r="H36" i="3"/>
  <c r="H38" i="3"/>
  <c r="H40" i="3"/>
  <c r="H42" i="3"/>
  <c r="H44" i="3"/>
  <c r="H46" i="3"/>
  <c r="H48" i="3"/>
  <c r="H50" i="3"/>
  <c r="H52" i="3"/>
  <c r="H54" i="3"/>
  <c r="H56" i="3"/>
  <c r="I42" i="8"/>
  <c r="I2" i="8"/>
  <c r="I4" i="8"/>
  <c r="I6" i="8"/>
  <c r="I8" i="8"/>
  <c r="I10" i="8"/>
  <c r="I12" i="8"/>
  <c r="I14" i="8"/>
  <c r="I16" i="8"/>
  <c r="I18" i="8"/>
  <c r="I20" i="8"/>
  <c r="I22" i="8"/>
  <c r="I24" i="8"/>
  <c r="I26" i="8"/>
  <c r="I28" i="8"/>
  <c r="I30" i="8"/>
  <c r="I32" i="8"/>
  <c r="I34" i="8"/>
  <c r="I36" i="8"/>
  <c r="I38" i="8"/>
  <c r="I40" i="8"/>
  <c r="I2" i="5"/>
  <c r="I4" i="5"/>
  <c r="I6" i="5"/>
  <c r="I8" i="5"/>
  <c r="I10" i="5"/>
  <c r="I12" i="5"/>
  <c r="I14" i="5"/>
  <c r="I16" i="5"/>
  <c r="I18" i="5"/>
  <c r="I20" i="5"/>
  <c r="I22" i="5"/>
  <c r="I24" i="5"/>
  <c r="I26" i="5"/>
  <c r="I28" i="5"/>
  <c r="I30" i="5"/>
  <c r="I32" i="5"/>
  <c r="I34" i="5"/>
  <c r="I36" i="5"/>
  <c r="I38" i="5"/>
  <c r="I40" i="5"/>
  <c r="I42" i="5"/>
  <c r="I6" i="2"/>
  <c r="I2" i="2"/>
  <c r="I4" i="2"/>
  <c r="I2" i="1"/>
  <c r="I4" i="1"/>
  <c r="C20" i="20"/>
  <c r="H2" i="1"/>
  <c r="H4" i="1"/>
  <c r="B20" i="20"/>
  <c r="I2" i="4"/>
  <c r="H2" i="4"/>
  <c r="I2" i="7"/>
  <c r="I4" i="7"/>
  <c r="I6" i="7"/>
  <c r="I8" i="7"/>
  <c r="I10" i="7"/>
  <c r="I12" i="7"/>
  <c r="I14" i="7"/>
  <c r="I16" i="7"/>
  <c r="I18" i="7"/>
  <c r="I20" i="7"/>
  <c r="I22" i="7"/>
  <c r="I4" i="9"/>
  <c r="I6" i="9"/>
  <c r="I8" i="9"/>
  <c r="I10" i="9"/>
  <c r="I12" i="9"/>
  <c r="I2" i="10"/>
  <c r="I4" i="10"/>
  <c r="C11" i="20"/>
  <c r="H2" i="10"/>
  <c r="H4" i="10"/>
  <c r="B11" i="20"/>
  <c r="I2" i="13"/>
  <c r="I4" i="13"/>
  <c r="I6" i="13"/>
  <c r="H2" i="13"/>
  <c r="H4" i="13"/>
  <c r="H6" i="13"/>
  <c r="I2" i="14"/>
  <c r="I4" i="14"/>
  <c r="I6" i="14"/>
  <c r="I8" i="14"/>
  <c r="H2" i="14"/>
  <c r="H4" i="14"/>
  <c r="H6" i="14"/>
  <c r="H8" i="14"/>
  <c r="I6" i="15"/>
  <c r="I2" i="15"/>
  <c r="I4" i="15"/>
  <c r="H6" i="15"/>
  <c r="H4" i="15"/>
  <c r="H2" i="15"/>
  <c r="I2" i="16"/>
  <c r="I4" i="16"/>
  <c r="C5" i="20"/>
  <c r="H2" i="16"/>
  <c r="H4" i="16"/>
  <c r="B5" i="20"/>
  <c r="I2" i="17"/>
  <c r="I6" i="17"/>
  <c r="C4" i="20"/>
  <c r="I4" i="17"/>
  <c r="H2" i="17"/>
  <c r="H6" i="17"/>
  <c r="B4" i="20"/>
  <c r="H4" i="17"/>
  <c r="I2" i="18"/>
  <c r="I4" i="18"/>
  <c r="C3" i="20"/>
  <c r="H2" i="18"/>
  <c r="H4" i="18"/>
  <c r="B3" i="20"/>
  <c r="I16" i="19"/>
  <c r="H16" i="19"/>
  <c r="I14" i="19"/>
  <c r="H14" i="19"/>
  <c r="I12" i="19"/>
  <c r="I10" i="19"/>
  <c r="H10" i="19"/>
  <c r="I8" i="19"/>
  <c r="H8" i="19"/>
  <c r="I6" i="19"/>
  <c r="H6" i="19"/>
  <c r="I4" i="19"/>
  <c r="H4" i="19"/>
  <c r="I2" i="19"/>
  <c r="I8" i="2"/>
  <c r="C19" i="20"/>
  <c r="H8" i="2"/>
  <c r="B19" i="20"/>
  <c r="C16" i="20"/>
  <c r="I51" i="6"/>
  <c r="C15" i="20"/>
  <c r="I24" i="7"/>
  <c r="C14" i="20"/>
  <c r="B12" i="20"/>
  <c r="I10" i="11"/>
  <c r="C10" i="20"/>
  <c r="H10" i="11"/>
  <c r="B10" i="20"/>
  <c r="I16" i="12"/>
  <c r="C9" i="20"/>
  <c r="H16" i="12"/>
  <c r="B9" i="20"/>
  <c r="H8" i="13"/>
  <c r="B8" i="20"/>
  <c r="I8" i="13"/>
  <c r="C8" i="20"/>
  <c r="H10" i="14"/>
  <c r="B7" i="20"/>
  <c r="C7" i="20"/>
  <c r="I44" i="8"/>
  <c r="C13" i="20"/>
  <c r="B13" i="20"/>
  <c r="I58" i="3"/>
  <c r="C18" i="20"/>
  <c r="I14" i="9"/>
  <c r="C12" i="20"/>
  <c r="B14" i="20"/>
  <c r="B18" i="20"/>
  <c r="H8" i="15"/>
  <c r="B6" i="20"/>
  <c r="I8" i="15"/>
  <c r="C6" i="20"/>
  <c r="B15" i="20"/>
  <c r="I18" i="19" l="1"/>
  <c r="C2" i="20" s="1"/>
  <c r="C22" i="20" s="1"/>
  <c r="E11" i="38" s="1"/>
  <c r="G234" i="41"/>
  <c r="G235" i="41" s="1"/>
  <c r="C243" i="41"/>
  <c r="C242" i="41"/>
  <c r="C240" i="41"/>
  <c r="G52" i="41"/>
  <c r="G53" i="41" s="1"/>
  <c r="C239" i="41"/>
  <c r="F244" i="41"/>
  <c r="E17" i="38" s="1"/>
  <c r="C238" i="41"/>
  <c r="H24" i="37"/>
  <c r="H43" i="36"/>
  <c r="H45" i="36"/>
  <c r="H44" i="36"/>
  <c r="D15" i="38"/>
  <c r="H111" i="35"/>
  <c r="D14" i="38"/>
  <c r="E7" i="30"/>
  <c r="E13" i="38" s="1"/>
  <c r="D7" i="30"/>
  <c r="D13" i="38" s="1"/>
  <c r="B22" i="20"/>
  <c r="D11" i="38" s="1"/>
  <c r="C244" i="41" l="1"/>
  <c r="D17" i="38" s="1"/>
  <c r="D18" i="38" s="1"/>
  <c r="E18" i="38"/>
  <c r="E20" i="38" s="1"/>
  <c r="D8" i="30"/>
  <c r="D25" i="21" l="1"/>
  <c r="D26" i="21" s="1"/>
  <c r="E22" i="38"/>
  <c r="D20" i="38"/>
  <c r="D22" i="38" s="1"/>
  <c r="C25" i="21"/>
  <c r="C26" i="21" s="1"/>
  <c r="D19" i="38"/>
  <c r="D21" i="38"/>
  <c r="C27" i="21" l="1"/>
  <c r="C28" i="21" s="1"/>
  <c r="C29" i="21" s="1"/>
  <c r="D23" i="38"/>
</calcChain>
</file>

<file path=xl/sharedStrings.xml><?xml version="1.0" encoding="utf-8"?>
<sst xmlns="http://schemas.openxmlformats.org/spreadsheetml/2006/main" count="2184" uniqueCount="1231">
  <si>
    <t>Munkanem megnevezése</t>
  </si>
  <si>
    <t>Anyag összege</t>
  </si>
  <si>
    <t>Díj összege</t>
  </si>
  <si>
    <t>Ssz.</t>
  </si>
  <si>
    <t>Tételszám</t>
  </si>
  <si>
    <t>Tétel szövege</t>
  </si>
  <si>
    <t>Menny.</t>
  </si>
  <si>
    <t>Egység</t>
  </si>
  <si>
    <t>Anyag egységár</t>
  </si>
  <si>
    <t>Díj egységre</t>
  </si>
  <si>
    <t>Anyag összesen</t>
  </si>
  <si>
    <t>Díj összesen</t>
  </si>
  <si>
    <t>12-004-4.2</t>
  </si>
  <si>
    <t>klt</t>
  </si>
  <si>
    <t>Ideiglenes vízellátás az építkezés idejére</t>
  </si>
  <si>
    <t>12-005-8.1</t>
  </si>
  <si>
    <t>Felvonulási csatlakozóhely főkapcsolóval világítási és erőátviteli mérőhely részére</t>
  </si>
  <si>
    <t>12-005-9.3</t>
  </si>
  <si>
    <t>db</t>
  </si>
  <si>
    <t>Világítás fényszóróval</t>
  </si>
  <si>
    <t>12-005-14.1</t>
  </si>
  <si>
    <t>Telített faoszlop felállítása földmunkával, 3 méteres</t>
  </si>
  <si>
    <t>12-006-2.2</t>
  </si>
  <si>
    <t>m</t>
  </si>
  <si>
    <t>Hirdetőpalánk talpgerendával, szilárd burkolatra fémlemez táblákkal, kapukkal</t>
  </si>
  <si>
    <t>12-011-1.1-0025001</t>
  </si>
  <si>
    <t>Mobil WC bérleti díj elszámolása, szállítással, heti karbantartással Mobil W.C. bérleti díj/hó 8 hó x2 db</t>
  </si>
  <si>
    <t>12-012-1.1.2-0025003</t>
  </si>
  <si>
    <t>12-012-1.2.2-0025006</t>
  </si>
  <si>
    <t>Munkanem összesen:</t>
  </si>
  <si>
    <t>Felvonulási létesítmények</t>
  </si>
  <si>
    <t>15-012-6.1</t>
  </si>
  <si>
    <t>m2</t>
  </si>
  <si>
    <r>
      <t>Homlokzati csőállvány állítása állványcsőből mint munkaállvány, szintenkénti pallóterítéssel, korláttal, lábdeszkával, kétlábas, 0,60-0,90 m padlószélességgel, munkapadló távolság 2,00 m, 2,00 kN/m</t>
    </r>
    <r>
      <rPr>
        <vertAlign val="superscript"/>
        <sz val="10"/>
        <color indexed="8"/>
        <rFont val="Times New Roman CE"/>
      </rPr>
      <t>2</t>
    </r>
    <r>
      <rPr>
        <sz val="10"/>
        <color indexed="8"/>
        <rFont val="Times New Roman CE"/>
      </rPr>
      <t xml:space="preserve"> terhelhetőséggel, állványépítés MSZ és alkalmazástechnikai kézikönyv  szerint, 6,00 m munkapadló magasságig</t>
    </r>
  </si>
  <si>
    <t>Zsaluzás és állványozás</t>
  </si>
  <si>
    <t>19-010-1.11.1.2</t>
  </si>
  <si>
    <t>Általános teendők megvalósulás szakaszában, ellenőrző mérések, lézersugaras kitűzések</t>
  </si>
  <si>
    <t>19-090-1</t>
  </si>
  <si>
    <t>Építmények átadás előtti utolsó takarítása (pipere)</t>
  </si>
  <si>
    <t>Költségtérítések</t>
  </si>
  <si>
    <t>21-011-11.6</t>
  </si>
  <si>
    <r>
      <t>Építési törmelék konténeres elszállítása, lerakása, lerakóhelyi díjjal, 8,0 m</t>
    </r>
    <r>
      <rPr>
        <vertAlign val="superscript"/>
        <sz val="10"/>
        <color indexed="8"/>
        <rFont val="Times New Roman CE"/>
      </rPr>
      <t>3</t>
    </r>
    <r>
      <rPr>
        <sz val="10"/>
        <color indexed="8"/>
        <rFont val="Times New Roman CE"/>
      </rPr>
      <t>-es konténerbe</t>
    </r>
  </si>
  <si>
    <t>Irtás, föld- és sziklamunka</t>
  </si>
  <si>
    <t>31-030-3.2</t>
  </si>
  <si>
    <t>Beton aljzat felületképzéséért többletidő, saját levében cementszórással, simított fényes felület, vassimítóval</t>
  </si>
  <si>
    <t>31-032-4.2.1.1-0212501</t>
  </si>
  <si>
    <t>Úsztatott esztrich (hő- vagy hangszigetelésen) gépi feldolgozással, cementbázisú esztrichből C12 szilárdsági osztálynak megfelelően, 6 cm vastagságban LB-Knauf Estrich ZE12 cementesztrich, gyárilag előkevert szárazhabarcs,</t>
  </si>
  <si>
    <t>31-032-4.2.1.2-0212501</t>
  </si>
  <si>
    <t>Úsztatott esztrich (hő- vagy hangszigetelésen) gépi feldolgozással, cementbázisú esztrichből C12 szilárdsági osztálynak megfelelően, 7 cm vastagságban LB-Knauf Estrich ZE12 cementesztrich, gyárilag előkevert szárazhabarcs,</t>
  </si>
  <si>
    <t>Helyszíni beton és vasbeton munka</t>
  </si>
  <si>
    <t>32-002-1.1.2.2-0110621</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</si>
  <si>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pórusbeton Peá nyílásáthidaló YTONG elemmagas áthidaló, Peá (Pvá) 90 jelű, 1300x200x100 mm</t>
  </si>
  <si>
    <t>32-002-1.1.2.2-0110624</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</si>
  <si>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pórusbeton Peá nyílásáthidaló YTONG elemmagas áthidaló, Peá (Pvá) 100 jelű, 1400x200x100 mm</t>
  </si>
  <si>
    <t>32-002-1.1.2.2-0110627</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</si>
  <si>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pórusbeton Peá nyílásáthidaló YTONG elemmagas áthidaló, Peá (Pvá) 120 jelű, 1600x200x100 mm</t>
  </si>
  <si>
    <t>32-002-1.1.2.2-0110639</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</si>
  <si>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pórusbeton, Peá nyílásáthidaló YTONG elemmagas áthidaló, Peá (Pvá) 200 jelű, 2400x200x100 mm</t>
  </si>
  <si>
    <t>Előregyártott épületszerkezeti elem elhelyezése és szerelése</t>
  </si>
  <si>
    <t>33-011-1.2.2.1.1.1.1-0120071</t>
  </si>
  <si>
    <t>Válaszfal építése, pórusbeton termékekből, nútféderes elemekből, 100 mm falvastagságban, 600x200x100 mm-es méretű nútféderes, kézi falazóelemből  (fugavastagság 5 mm), hőszigetelő habarcsba falazva YTONG válaszfalelem, Pve-NF jelű, 600x200x100 mm YTONG M 2,5 (Hi12-cm) hőszigetelő falazóhabarcs</t>
  </si>
  <si>
    <t>33-011-1.2.2.3.1.1.1-0120081</t>
  </si>
  <si>
    <t>Válaszfal építése, pórusbeton termékekből, nútféderes elemekből, 150 mm falvastagságban, 600x200x150 mm-es méretű nútféderes, kézi falazóelemből  (fugavastagság 5 mm), hőszigetelő habarcsba falazva YTONG válaszfalelem, Pve-NF jelű, 600x200x150 mm YTONG M 2,5 (Hi12-cm) hőszigetelő falazóhabarcs</t>
  </si>
  <si>
    <t>33-012-1.2.1.2.1.2-1110672</t>
  </si>
  <si>
    <t>Előfalazatok, belsőépítészeti vagy épületgépészeti takarások készítése, pórusbeton termékekből, normál elemekből,75 mm falvastagságban, 600×200×75 mm-es elemekkel, vékonyágyazatú falazóhabarcsba falazva (fugavastagság 2,5 mm) Ytong Pef-7,5 jelű, 600x200x75 mm méretű elemekből, vékonyágyazatú falazóhabarcsba, fehér</t>
  </si>
  <si>
    <t>Falazás és egyéb kőművesmunka</t>
  </si>
  <si>
    <t>35-003-1.2-0410024</t>
  </si>
  <si>
    <t>Tetőlécezés kettős hódfarkú cserépfedés alá Fenyő tetőléc 3-6,5 m 25x50 mm</t>
  </si>
  <si>
    <t>35-003-1.6</t>
  </si>
  <si>
    <t>Tetőlécezés tetőfelület ellenlécezésének elkészítése</t>
  </si>
  <si>
    <t>35-003-2.2.1-0310001</t>
  </si>
  <si>
    <t>35-004-1.1</t>
  </si>
  <si>
    <t>Deszkázás fémlemezfedés alá</t>
  </si>
  <si>
    <t>35-005-1.1.2-0211003</t>
  </si>
  <si>
    <t>Cementtel stabilizált faforgácslap Betonyp lap elhelyezése vágott (nútolatlan) kivitelben, függőleges vagy vízszintes felületen Betonytlap, 2500x1250x10 mm méretű attikafalon és előtetőn alul</t>
  </si>
  <si>
    <r>
      <t>Szelemenek elhelyezése tetőfedés alá, vasszerkezetre erősítve, 100 cm</t>
    </r>
    <r>
      <rPr>
        <vertAlign val="superscript"/>
        <sz val="10"/>
        <color indexed="8"/>
        <rFont val="Times New Roman CE"/>
      </rPr>
      <t>2</t>
    </r>
    <r>
      <rPr>
        <sz val="10"/>
        <color indexed="8"/>
        <rFont val="Times New Roman CE"/>
      </rPr>
      <t>keresztmetszetig Lucfenyő gerenda 3-6,5 m hosszú 100x100 mm-es  megduplázva, két szelemen egymásra helyezve</t>
    </r>
  </si>
  <si>
    <t>Ácsmunka</t>
  </si>
  <si>
    <t>36-002-4-0415917</t>
  </si>
  <si>
    <t>Vékonyvakolat alapozók felhordása, kézi erővel Baumit Univerzális alapozó Cikkszám: 960125, vakolt felületre</t>
  </si>
  <si>
    <t>36-003-1.2.1.2.1-0417501</t>
  </si>
  <si>
    <t>Oldalfalvakolat készítése, gépi felhordással, zsákos kiszerelésű szárazhabarcsból, sima, könnyített mész-cement vakolat, 1 cm vastagságban Ytong beltéri vakolat, szürke</t>
  </si>
  <si>
    <t>36-005-21.2.4.2-0415260</t>
  </si>
  <si>
    <t>Vékonyvakolatok, színvakolatok felhordása alapozott,  előkészített felületre, vödrös kiszerelésű anyagból, szilikát vékonyvakolat készítése, egy rétegben, 1,5-2,5 mm-es szemcsemérettel Baumit SilikatTop (Baumit Szilikát) vakolat, kapart 1,5 mm, fehér, Cikkszám: 255331</t>
  </si>
  <si>
    <t>Vakolás és rabicolás</t>
  </si>
  <si>
    <t>39-003-1.1.1.2.1-0210211</t>
  </si>
  <si>
    <r>
      <t>Szerelt gipszkarton álmennyezet fém vázszerkezetre (duplasoros), választható függesztéssel, csavarfejek és illesztések alapglettelve  (Q2 minőségben), nem látszó bordázattal, 50 cm bordatávolsággal (CD50/27), 10 m</t>
    </r>
    <r>
      <rPr>
        <vertAlign val="superscript"/>
        <sz val="10"/>
        <color indexed="8"/>
        <rFont val="Times New Roman CE"/>
      </rPr>
      <t>2</t>
    </r>
    <r>
      <rPr>
        <sz val="10"/>
        <color indexed="8"/>
        <rFont val="Times New Roman CE"/>
      </rPr>
      <t xml:space="preserve"> összefüggő felületig, 1 rtg. impregnált 12,5 mm vtg. gipszkarton borítással KNAUF HA 13 impregnált építőlemez, 12,5 mm HRAK 1250/2000, függesztő huzallal,</t>
    </r>
  </si>
  <si>
    <t>Szárazépítés</t>
  </si>
  <si>
    <t>41-003-1.1.1-0116201</t>
  </si>
  <si>
    <t>Kettősfedés húzott égetett agyag tetőcserepekkel, műemléki kettős cserépfedés, 45° alatt CREATON Ambiente egyenesvágású kerámia hódfarkú  alapcserép 18×38 cm, NUANCE ® engóbozott rézvörös, barna</t>
  </si>
  <si>
    <t>41-003-19.11</t>
  </si>
  <si>
    <t>Síklapú, kettősfedésű húzott égetett agyag tetőcserép fedéseknél élgerinc készítése kúpcseréppel, kúpcseréprögzítővel, gerincszellőző-szalaggal vagy kúpalátéttel CREATON kerámia hódfarkú szellőző élgerinc cserép  (szellőző keresztmetszet 10 cm˛) 18×26 cm, NUANCE ® engóbozott minden szín</t>
  </si>
  <si>
    <t>41-003-19.12-0116711</t>
  </si>
  <si>
    <t>Síklapú, kettősfedésű húzott égetett agyag tetőcserép fedéseknél élgerincnél kezdő gerinccserép vagy taréjgerincnél kezdő gerincelem elhelyezése CREATON kerámia kezdőkúp kagylóformájú, minden termékhez, NUANCE ® engóbozott</t>
  </si>
  <si>
    <t>41-003-19.21.2-0117070</t>
  </si>
  <si>
    <t>Síklapú, kettősfedésű húzott égetett agyag tetőcserép fedéseknél szellőztetés, szellőzőelem, szellőzőszalag vagy lezárófésű elhelyezése CREATON szellőző szalag, 5 m minden színben</t>
  </si>
  <si>
    <t>41-003-19.42-0116443</t>
  </si>
  <si>
    <t>Síklapú, kettősfedésű húzott égetett agyag tetőcserép fedéseknél gázkészülékek és szolárcső kivezető egységeinek elhelyezése CREATON kerámia gázkémény átvezető cserép,  NW 110 mm és NW 125 mm, EPDM mandzsettával,  NUANCE ® engóbozott, minden cseréptípus, minden szín</t>
  </si>
  <si>
    <t>41-003-19.32-0116556</t>
  </si>
  <si>
    <t>fm</t>
  </si>
  <si>
    <t>Síklapú, kettősfedésű húzott égetett agyag tetőcserép fedéseknél hófogó- és biztonsági rendszer kiegészítők  elhelyezése tetőfelületen CREATON hófogó rendszer (alapelem, rács, rácstartó) 1,5 m/egység, minden modellhez</t>
  </si>
  <si>
    <t>Tetőfedés</t>
  </si>
  <si>
    <t>42-011-1.1.1.2-0314002</t>
  </si>
  <si>
    <t>Fal-, pillér és oszlopburkolat hordozószerkezetének felületelőkészítése beltérben, tégla, beton és vakolt alapfelületen, kenhető víz- és páraszigetelés felhordása egy rétegben,  hajlaterősítő szalag elhelyezésével MUREXIN 1 KS folyékonyfólia</t>
  </si>
  <si>
    <t>42-011-2.1.1.1-0215098</t>
  </si>
  <si>
    <t>Padlóburkolat hordozószerkezetének felületelőkészítése beltérben, beton alapfelületen felületelőkészítő alapozó és tapadóhíd felhordása egy rétegben Baumit Grund, nedvszívó alapfelület alapozására, Cikkszám: 960163</t>
  </si>
  <si>
    <t>42-011-2.1.1.2-0314002</t>
  </si>
  <si>
    <t>Padlóburkolat hordozószerkezetének felületelőkészítése beltérben, beton alapfelületen kenhető víz- és páraszigetelés felhordása egy rétegben,  hajlaterősítő szalag elhelyezésével MUREXIN 1 KS folyékonyfólia</t>
  </si>
  <si>
    <t>42-012-1.1.1.1.1.3-0415533</t>
  </si>
  <si>
    <t>42-022-1.1.1.2.1.1-0415534</t>
  </si>
  <si>
    <t>42-022-1.1.1.2.1.2-0415534</t>
  </si>
  <si>
    <t>42-022-2.1.2.1.2-0415534</t>
  </si>
  <si>
    <t>Lábazatburkolat készítése, beltérben, gres, kőporcelán lappal, egyenes, egysoros kivitelben, 3-5 mm ragasztóba rakva,  1-10 mm fugaszélességgel, 10 cm magasságig, 45×45 - 60×60 cm közötti lapmérettel Baumit Baumacol FlexTop, C2TES1, flexibilis csemperagasztó, fokozottan terhelhető, Cikkszám: 156201 Baumit Baumacol PremiumFuge, CG2 WA, flexibilis fugázóanyag, max. 8 mm-es fugákhoz, színes,</t>
  </si>
  <si>
    <t>42-022-2.1.2.2.2-0415534</t>
  </si>
  <si>
    <t>Lábazatburkolat készítése, beltérben, gres, kőporcelán lappal, lépcsős kivitelben, ragasztva, 3-5 mm ragasztóba rakva,  1-10 mm fugaszélességgel, 20 cm magasságig, 45×45 - 60×60 cm közötti lapmérettel Baumit Baumacol FlexTop, C2TES1, flexibilis csemperagasztó, fokozottan terhelhető, Cikkszám: 156201 Baumit Baumacol PremiumFuge, CG2 WA, flexibilis fugázóanyag, max. 8 mm-es fugákhoz, színes,</t>
  </si>
  <si>
    <t>42-022-3.1.1.1.2.2-0415534</t>
  </si>
  <si>
    <t>Lépcsőburkolat készítése, beltérben, 3-10 mm ragasztóba rakva, 1-20 mm fugaszélességgel, járólap és homloklap 35 cm szélességig,  3 cm lapvastagságig,  (élvédelem nélkül) gres, kőporcelán lappal, 45×45 - 60×60 cm közötti lapmérettel Baumit Baumacol FlexTop, C2TES1, flexibilis csemperagasztó, fokozottan terhelhető, Cikkszám: 156201 Baumit Baumacol PremiumFuge, CG2 WA, flexibilis fugázóanyag, max. 8 mm-es fugákhoz, színes, Cikkszám: 961021-38</t>
  </si>
  <si>
    <t>42-042-11.3-0312156</t>
  </si>
  <si>
    <t>PVC burkolat fektetése kiegyenlített aljzatra, homogén PVC-lemezből (ragasztó anyag külön tételben kiírva) Tarkett Primo Premium homogén PVC burkolat,  PUR felületnemesítés, 2 mm vtg., 2 m x 23, 36 szín</t>
  </si>
  <si>
    <t>42-042-21.1.2-0313007</t>
  </si>
  <si>
    <t>Gumiburkolat fektetése szabványos, kiegyenlített aljzatra, gumilemezből (tekercsben), 4 mm-nél nem vastagabb lemezből (ragasztó anyag külön tételben kiírva) NORAPLAN signa egyrétegű gumiburkolat, 3,0 mm vtg., tekercses, 122 cm széles, meghatározó alapszínnel és három egymással harmonizáló granulátum mintázattal, Bfl-S1, 17 szín, Cikkszám: 1463</t>
  </si>
  <si>
    <t>42-042-31.1.1</t>
  </si>
  <si>
    <t>Lábazat kialakítása, PVC-burkolatból, felhajtással, PVC- hohlkehl profilba (szegőléc) bújtatva</t>
  </si>
  <si>
    <t>42-051-1.1.2.3.2.3-0217043</t>
  </si>
  <si>
    <t>Ipari padlóburkolat készítése, kül- és beltéri járófelületek, új beton vagy esztrich járófelületre, műgyanta bevonattal, kopásálló műgyanta bevonati rendszerrel, műgyanta alapozó,  kiegyenlítő + kvarchomok, műgyanta fedőbevonat, sima felülettel, pigmentált epoxigyanta bevonat, 2 mm rétegvastagságig StoPox BB OS ipari padlóburkolat, szilikonmentes, tölthető, önterülő, színes fedőbevonat, megadott különleges színekben, 14152-056</t>
  </si>
  <si>
    <t>42-061-1.2-0224060</t>
  </si>
  <si>
    <t>Homlokzatburkolat készítése klinker- vagy burkolótéglából,  fugázással, 12 mm-es fugával, réteges falszerkezet esetén (kiegészítő rögzítés külön tételben kiírva), 250x120x65 mm méretben TERCA Cordoba tömör, vörös, sima felületű klinker, 250x120x65 mm, 50 db/m˛</t>
  </si>
  <si>
    <t>42-061-3.2-0224060</t>
  </si>
  <si>
    <t>Szemöldök, illetve könyöklő kialakítása homlokzaton,  klinker- vagy burkolótéglából, fugázással,  12 mm-es fugával, réteges falszerkezet esetén (kiegészítő rögzítés külön tételben kiírva), 250x120x65 mm méretben TERCA Cordoba tömör, vörös, sima felületű klinker, 250x120x65 mm, 50 db/m˛</t>
  </si>
  <si>
    <t>42-061-51.1.2.1.1.1</t>
  </si>
  <si>
    <t>Átszellőztetett homlokzatburkolat kialakítása, nagyelemes homlokzatburkolati táblákból, előre elkészített alumínium tartószerkezetre, 6 mm vtg. fém táblákból, álló elrendezésben, 594x1500x6 mm táblaméretben ablakoknál és nyaktag homlokzatburkolat</t>
  </si>
  <si>
    <t>42-063-1.1.1.1.3-0220301</t>
  </si>
  <si>
    <t>Szerelt kőburkolat (4-10 mm-es nyitott fugás) általános kőelemének elhelyezése falszerkezetre,  30-40 mm közötti lapvastagsággal, (rögzítés külön tételben kiírva) mészkőből vagy márványból, nagylap méretben 0,66-1,00 m˛ közötti felülettel Süttői mészkő, 30 mm vtg., mattcsiszolt felülettel</t>
  </si>
  <si>
    <t>42-063-1.21.2.1.1-0220301</t>
  </si>
  <si>
    <t>42-063-1.31.1.2.1-0220331</t>
  </si>
  <si>
    <t>Szerelt kőburkolat (4-10 mm-es nyitott fugás) ablakpárkány elhelyezése (egy hosszoldalon vízorros és élcsiszolt), 30-40 mm közötti általános lapvastagsággal, (rögzítés külön tételben kiírva) mészkőből vagy márványból, falszerkezetre rögzítve, közepes szélességben 201-300 mm szélesség között Süttői mészkő, 30 mm vtg., mattcsiszolt felülettel, ablakpárkány 300 mm szélességgel</t>
  </si>
  <si>
    <t>Hideg- és melegburkolatok készítése, aljzat előkészítés</t>
  </si>
  <si>
    <t>43-001-1.7-0151511</t>
  </si>
  <si>
    <t>Táblás fedések; Táblalemezes fémlemezfedéshez alátéthéjazat kialakítása SWEDSTEEL STF-SZ alátéthéjazat páraáteresztő fóliára kasírozott szellőzőszőnyeg</t>
  </si>
  <si>
    <t>43-001-2.1.1-0149106</t>
  </si>
  <si>
    <t>43-002-21.2.3-0993257</t>
  </si>
  <si>
    <t>Attikacsatorna szerelése, színes műanyag bevonatú horganyzott acéllemezből, 80 cm kiterített szélességgel LINDAB Seamline FOP szegély tűzihorganyzott acél +  Classic bevonat, standard színben, 0,5 mm vtg., kiterített szélesség: 751-800 mm</t>
  </si>
  <si>
    <t>43-003-1.1.3.1-0993005</t>
  </si>
  <si>
    <t>Ereszszegély szerelése keményhéjalású tetőhöz, horganyzott acéllemezből,  40 cm kiterített szélességig LINDAB Seamline FOP szegély tűzihorganyzott acél +  Z 275 bevonat, 0,5 mm vtg., kiterített szélesség: 201-250 mm</t>
  </si>
  <si>
    <t>43-003-1.1.4.1-0149645</t>
  </si>
  <si>
    <t>Ereszszegély szerelése keményhéjalású tetőhöz, bevonatos alumínium lemezből, 40 cm kiterített szélességig Ereszszegély PREFALZ alumínium szalagból sima felülettel,  0,7 mm vtg., Ksz: 35 cm előtetőknél</t>
  </si>
  <si>
    <t>43-003-2.2.3-0993304</t>
  </si>
  <si>
    <t>Oromszegély szerelése, színes műanyagbevonatú horganyzott acéllemezből, 50 cm kiterített szélességgel LINDAB Seamline FOP szegély tűzihorganyzott acél  + Classic bevonat, standard színben, 0,7 mm vtg.,  kiterített szélesség: 601-650 mm</t>
  </si>
  <si>
    <t>43-003-4.3.2.1-0993246</t>
  </si>
  <si>
    <t>Falszegély szerelése lágyfedésű tetőhöz, színes műanyagbevonatú horganyzott acéllemezből, 33 cm kiterített szélességig LINDAB Seamline FOP szegély tűzihorganyzott acél + Classic  bevonat, standard színben, 0,5 mm vtg., kiterített szélesség: 201-250 mm előtetőnél</t>
  </si>
  <si>
    <t>43-003-8.2.1-0993246</t>
  </si>
  <si>
    <t>Ablak- vagy szemöldökpárkány színes műanyagbevonatú horganyzott acéllemezből, 50 cm kiterített szélességig LINDAB Seamline FOP szegély tűzihorganyzott acél +  Classic bevonat, standard színben, 0,5 mm vtg., kiterített szélesség: 201-250 mm</t>
  </si>
  <si>
    <t>43-003-10.1.2.2-0993254</t>
  </si>
  <si>
    <t>Kétvízorros falfedés, egyenesvonalú kivitelben, színes műanyagbevonatú horganyzott acéllemezből, 51-100 cm kiterített szélességig LINDAB Seamline FOP szegély tűzihorganyzott acél + Classic bevonat,  standard színben, 0,5 mm vtg., kiterített szélesség: 601-650 mm</t>
  </si>
  <si>
    <t>43-003-13-0095597</t>
  </si>
  <si>
    <t>Fóliabádog műanyag szigetelés mechanikai rögzítéséhez,  egyik oldalán lágyított PVC vagy FPO bevonattal,  másik oldalán korrózióvédelemmel, 15 cm kiterített szélességig BAUDER FB 14 PVC fóliabádog</t>
  </si>
  <si>
    <r>
      <t>Sávos szalagfedések; Sima fémlemez fedés készítése lemezszalagból, kettős  állókorcos kivitelben, 30°-ig, 100 m</t>
    </r>
    <r>
      <rPr>
        <vertAlign val="superscript"/>
        <sz val="10"/>
        <color indexed="8"/>
        <rFont val="Times New Roman CE"/>
      </rPr>
      <t>2</t>
    </r>
    <r>
      <rPr>
        <sz val="10"/>
        <color indexed="8"/>
        <rFont val="Times New Roman CE"/>
      </rPr>
      <t>-ig, 550 mm korctávolságig PREFALZ alumínium szalag sima felülettel, fólia nélkül, 0,7x1000 mm, 1 m</t>
    </r>
    <r>
      <rPr>
        <vertAlign val="superscript"/>
        <sz val="10"/>
        <color indexed="8"/>
        <rFont val="Times New Roman CE"/>
      </rPr>
      <t>2</t>
    </r>
    <r>
      <rPr>
        <sz val="10"/>
        <color indexed="8"/>
        <rFont val="Times New Roman CE"/>
      </rPr>
      <t xml:space="preserve"> = 1,89 kg, P.10 bevonattal, 40 év alapanyag és 40 év szín garanciával, standard színekben, 60 kg/tekercs</t>
    </r>
  </si>
  <si>
    <t>Bádogozás</t>
  </si>
  <si>
    <t>44-001-1.1.1.1-0131032</t>
  </si>
  <si>
    <t>Fa beltéri nyílászárók elhelyezése, előre kihagyott falnyílásba,  utólagos elhelyezéssel, (szerelvényezve, finom beállítással),  MDF vagy keményhéjszerkezetes ajtó, 6,00 m kerületig  tele lemezelt,  egyszárnyú, acél tokkal  konszignáció: BA01 NM. 75x210 cm</t>
  </si>
  <si>
    <t>44-001-1.1.1.1-0131033</t>
  </si>
  <si>
    <t>Fa beltéri nyílászárók elhelyezése, előre kihagyott falnyílásba,  utólagos elhelyezéssel, (szerelvényezve, finom beállítással),  MDF vagy keményhéjszerkezetes ajtó, 6,00 m kerületig  tele lemezelt,  egyszárnyú, acél tokkal  konszignáció: BA02 NM. 90x210 cm</t>
  </si>
  <si>
    <t>44-001-1.1.1.1-0131034</t>
  </si>
  <si>
    <t>Fa beltéri nyílászárók elhelyezése, előre kihagyott falnyílásba,  utólagos elhelyezéssel, (szerelvényezve, finom beállítással),  MDF vagy keményhéjszerkezetes ajtó, 6,00 m kerületig  tele lemezelt,  egyszárnyú, acél tokkal  konszignáció: BA03 NM. 100x210 cm</t>
  </si>
  <si>
    <t>44-001-1.1.1.1-0131035</t>
  </si>
  <si>
    <t>Fa beltéri nyílászárók elhelyezése, előre kihagyott falnyílásba,  utólagos elhelyezéssel, (szerelvényezve, finom beállítással),  MDF vagy keményhéjszerkezetes ajtó, 6,00 m kerületig  tele lemezelt,  egyszárnyú, acél tokkal  konszignáció: BA04 NM. 110x210 cm</t>
  </si>
  <si>
    <t>44-001-1.1.1.1-0131036</t>
  </si>
  <si>
    <t>44-029-1.1.1-0000001</t>
  </si>
  <si>
    <t>44-029-1.1.1-0000002</t>
  </si>
  <si>
    <t>44-030-2.1-0122171</t>
  </si>
  <si>
    <t>Szerelt jellegű WC-kabinrendszer készítése kompletten, lábakkal, zárral, foglaltságjelzővel, egyes kabin,  155 cm széles oldallappal Sortiment LX25 kétoldalt laminált bútorlapból, szerelvényekkel,  foglaltságjelző zárral, porszórt vagy eloxált aluprofilokkal, egyes kabin,  60 cm széles oldallap ajtóval, 155cm széles oldallappal W 02</t>
  </si>
  <si>
    <t>44-030-2.1-0122172</t>
  </si>
  <si>
    <t>44-030-2.2-0122181</t>
  </si>
  <si>
    <t>Szerelt jellegű WC-kabinrendszer készítése kompletten, lábakkal, zárral, foglaltságjelzővel, kettes kabin,  180 cm széles előlap 2 ajtóval, 120 cm széles válaszfallal Sortiment LX25 kétoldalt laminált bútorlapból, szerelvényekkel,  foglaltságjelző zárral, porszórt vagy eloxált aluprofilokkal, kettes kabin,  180 cm széles előlap 2 ajtóval, 120 cm széles válaszfallal W 01</t>
  </si>
  <si>
    <t>Fa- és műanyag szerkezet elhelyezése</t>
  </si>
  <si>
    <t>45-001-5.1.3.1-0131530</t>
  </si>
  <si>
    <t>Alumínium beltéri ajtók elhelyezése, hőhidas alumínium kifelé nyíló ajtó, rendszerhez tartozó kétoldali  alumínium (EV1 felületű) kilinccsel,ajtócsukó és vaktok nélkül,  biztonsági zárral, átmenő (kefés) küszöbbel, 4.4.1 ragasztott  biztonsági üvegezéssel, egyszárnyú, felülvilágítós kivitelben, 900x2200+600-1200x2400+600 mm névleges méretig, Schüco ADS 50.NI egyszárnyú, hőhidas, alumínium kifelé nyíló ajtó,  felülvilágítóval, méret: 900x2700 mm BA02</t>
  </si>
  <si>
    <t>45-001-5.1.3.1-0131531</t>
  </si>
  <si>
    <t>Alumínium beltéri ajtók elhelyezése, hőhidas alumínium kifelé nyíló ajtó, rendszerhez tartozó kétoldali  alumínium (EV1 felületű) kilinccsel,ajtócsukó és vaktok nélkül,  biztonsági zárral, átmenő (kefés) küszöbbel, 4.4.1 ragasztott  biztonsági üvegezéssel, egyszárnyú, felülvilágítós kivitelben, 900x2200+600-1200x2400+600 mm névleges méretig, Schüco ADS 50.NI egyszárnyú, hőhidas, alumínium kifelé nyíló ajtó,  felülvilágítóval, méret: 1560x2700 mm BA07</t>
  </si>
  <si>
    <t>45-001-5.1.3.1-0131532</t>
  </si>
  <si>
    <t>Alumínium beltéri ajtók elhelyezése, hőhidas alumínium kifelé nyíló ajtó, rendszerhez tartozó kétoldali  alumínium (EV1 felületű) kilinccsel,ajtócsukó és vaktok nélkül,  biztonsági zárral, átmenő (kefés) küszöbbel, 4.4.1 ragasztott  biztonsági üvegezéssel, egyszárnyú, felülvilágítós kivitelben, 900x2200+600-1200x2400+600 mm névleges méretig, Schüco ADS 50.NI egyszárnyú, hőhidas, alumínium kifelé nyíló ajtó,  felülvilágítóval, méret: 2590x2700 mm BA05</t>
  </si>
  <si>
    <t>45-001-5.1.4.1-0131560</t>
  </si>
  <si>
    <t>45-001-5.1.4.1-0131561</t>
  </si>
  <si>
    <t>Alumínium beltéri ajtók elhelyezése, hőhidas alumínium toló ajtó, rendszerhez tartozó kétoldali  alumínium (EV1 felületű) kilinccsel,ajtócsukó és vaktok nélkül,  biztonsági zárral, átmenő (kefés) küszöbbel, 4.4.1 ragasztott  biztonsági üvegezéssel, kétszárnyú, felülvilágítós kivitelben,  1600x2100+600-2200x2400+600 mm névleges méretig Schüco ADS 50.NI kétszárnyú, hőhidas, alumínium toló ajtó,  felülvilágítóval, méret: 4180x2700 mm BA 06</t>
  </si>
  <si>
    <t>45-001-11.4.4.1.1-0131304</t>
  </si>
  <si>
    <t>Kültéri ajtók, lakásbejárati ajtók elhelyezése, hőhídmentes, alumínium kifelé nyíló bejárati ajtó,  biztonsági zárral, átmenő (kefés) küszöbbel, 150 mm magas lábazati  profillal, a rendszerhez tartozó kétoldali alumínium kilinccsel, ajtócsukó és vaktok nélkül, 6-16-4.4.1 hőszigetelt biztonsági üvegezéssel, egyszárnyú kivitelben, 900x2200-1100x2400 mm névleges méretig Schüco ADS 70.HI egyszárnyú, hőhídmentes, alumínium  kifelé nyíló ajtó, méret: 1000x2400 mm KA05, KA08, KA09</t>
  </si>
  <si>
    <t>45-001-11.4.4.1.1-0131306</t>
  </si>
  <si>
    <t>Kültéri ajtók, lakásbejárati ajtók elhelyezése, hőhídmentes, alumínium kifelé nyíló bejárati ajtó,  biztonsági zárral, átmenő (kefés) küszöbbel, 150 mm magas  lábazati profillal, a rendszerhez tartozó kétoldali alumínium  kilinccsel,ajtócsukó és vaktok nélkül, 6-16-4.4.1 hőszigetelt  biztonsági üvegezéssel, egyszárnyú kivitelben, 900x2200-1100x2400 mm névleges méretig Schüco ADS 70.HI egyszárnyú, hőhídmentes, alumínium  kifelé nyíló ajtó, méret: 1100x2400 mm KA04</t>
  </si>
  <si>
    <t>45-001-11.4.4.1.1-0131307</t>
  </si>
  <si>
    <t>Kültéri ajtók, lakásbejárati ajtók elhelyezése, hőhídmentes, alumínium kifelé nyíló bejárati ajtó,  biztonsági zárral, átmenő (kefés) küszöbbel, 150 mm magas  lábazati profillal, a rendszerhez tartozó kétoldali alumínium  kilinccsel,ajtócsukó és vaktok nélkül, 6-16-4.4.1 hőszigetelt  biztonsági üvegezéssel, egyszárnyú kivitelben, 900x2200-1100x2400 mm névleges méretig Schüco ADS 70.HI egyszárnyú, hőhídmentes, alumínium  kifelé nyíló ajtó, méret: 1100x2700 mm KA06</t>
  </si>
  <si>
    <t>45-001-11.4.4.4.1-0131471</t>
  </si>
  <si>
    <t>Kültéri ajtók, lakásbejárati ajtók elhelyezése, hőhídmentes, alumínium kifelé nyíló bejárati ajtó,  biztonsági zárral, átmenő (kefés) küszöbbel, 150 mm magas lábazati  profillal, a rendszerhez tartozó kétoldali alumínium kilinccsel, ajtócsukó és vaktok nélkül, 6-16-4.4.1 hőszigetelt biztonsági üvegezéssel, kétszárnyú, felülvilágítós kivitelben, Schüco ADS 70.HI, hőhídmentes, alumínium kifelé nyíló  ajtó felülvilágítóval, méret: 3350x2700 mm KA 07</t>
  </si>
  <si>
    <t>45-001-11.4.4.4.1-0131472</t>
  </si>
  <si>
    <t>Kültéri ajtók, lakásbejárati ajtók elhelyezése, hőhídmentes, alumínium kifelé nyíló bejárati ajtó,  biztonsági zárral, átmenő (kefés) küszöbbel, 150 mm magas lábazati  profillal, a rendszerhez tartozó kétoldali alumínium kilinccsel, ajtócsukó és vaktok nélkül, 6-16-4.4.1 hőszigetelt biztonsági üvegezéssel, kétszárnyú, felülvilágítós kivitelben, Schüco ADS 70.HI kétszárnyú, hőhídmentes, alumínium kifelé nyíló  ajtó felülvilágítóval, méret: 3640x2700 mm KA 01</t>
  </si>
  <si>
    <t>45-001-11.4.4.4.1-0131473</t>
  </si>
  <si>
    <t>45-001-11.4.4.4.1-0131474</t>
  </si>
  <si>
    <t>45-002-2.2-0131411</t>
  </si>
  <si>
    <t>Hőhídmentes alumínium ablak, külső párkány és belső könyöklő  nélkül, hőszigetelő üvegezéssel, nyíló-bukó vasalattal, 900x1500-1300x1800 mm névleges méretig Schüco AWS 70.HI hőhídmentes, alumínium nyíló-bukó ablak,  méret: 6300x2700 mm, KB01</t>
  </si>
  <si>
    <t>45-002-2.2-0131417</t>
  </si>
  <si>
    <t>Hőhídmentes alumínium ablak, külső párkány és belső könyöklő  nélkül, hőszigetelő üvegezéssel, nyíló-bukó vasalattal, 900x1500-1300x1800 mm névleges méretig Schüco AWS 70.HI hőhídmentes, alumínium nyíló-bukó ablak,  méret: 4570x2700 mm, KB07</t>
  </si>
  <si>
    <t>45-002-2.2-0131420</t>
  </si>
  <si>
    <t>Hőhídmentes alumínium ablak, külső párkány és belső könyöklő  nélkül, hőszigetelő üvegezéssel, nyíló-bukó vasalattal, 900x1500-1300x1800 mm névleges méretig Schüco AWS 70.HI hőhídmentes, alumínium nyíló-bukó ablak,  méret: 3320x2700 mm, KB10</t>
  </si>
  <si>
    <t>45-004-2-0180302</t>
  </si>
  <si>
    <t>45-004-8.2-0180414</t>
  </si>
  <si>
    <t>45-004-8.2-0180415</t>
  </si>
  <si>
    <t>45-004-8.2-0180416</t>
  </si>
  <si>
    <t>Fém nyílászáró és épületlakatos-szerkezet elhelyezése</t>
  </si>
  <si>
    <t>47-000-1.99.1.2.1.1-0218023</t>
  </si>
  <si>
    <t>Belső festéseknél felület előkészítése, részmunkák; felület glettelése zsákos kiszerelésű anyagból (alapozóval,  sarokvédelemmel), bármilyen padozatú helyiségben, vakolt felületen, 1,5 mm vastagságban tagolatlan felületen Rigips Rimano 0-3 belsőtéri nagyszilárdságú glettelő gipsz</t>
  </si>
  <si>
    <t>47-011-15.1.1.1-0151171</t>
  </si>
  <si>
    <t>Diszperziós festés műanyag bázisú vizes-diszperziós  fehér vagy gyárilag színezett festékkel, új vagy régi lekapart, előkészített alapfelületen, vakolaton, két rétegben, tagolatlan sima felületen Héra diszperziós belső falfesték, fehér, EAN: 5995061999118</t>
  </si>
  <si>
    <t>Felületképzés</t>
  </si>
  <si>
    <t>48-002-1.1.1.1.1-0099073</t>
  </si>
  <si>
    <t>Talajnedvesség elleni szigetelés; Bitumenes lemez szigetelés aljzatának kellősítése, egy rétegben, vízszintes felületen, oldószeres hideg bitumenmázzal (száraz felületen) ICOPAL SIPLAST PRIMER® Speed SBS oldószeres bitumenes alapozó</t>
  </si>
  <si>
    <t>48-002-1.1.1.2.1-0099073</t>
  </si>
  <si>
    <t>Talajnedvesség elleni szigetelés; Bitumenes lemez szigetelés aljzatának kellősítése, egy rétegben, függőleges felületen, oldószeres hideg bitumenmázzal (száraz felületen) ICOPAL SIPLAST PRIMER® Speed SBS oldószeres bitumenes alapozó lábazaton és falon</t>
  </si>
  <si>
    <t>48-002-1.2.2.1.2-0099010</t>
  </si>
  <si>
    <t>Talajnedvesség elleni szigetelés; Falszigetelés, függőleges felületen, egy rétegben, minimum 3,0 mm vastag elasztomerbitumenes (SBS modifikált vagy SBS/oxidált duo) lemezzel, aljzathoz teljes felületű lángolvasztásos ragasztással, átlapolásoknál teljes felületű hegesztéssel fektetve VILLAS E-PV 4 F/K Extra, poliészterfátyol hordozórétegű, 4 mm vastagságú, elasztomerbitumenes (SBS modifikált) lemez</t>
  </si>
  <si>
    <t>48-002-1.3.1.2-0099010</t>
  </si>
  <si>
    <t>Talajnedvesség elleni szigetelés; Padlószigetelés, egy rétegben, minimum 4,0 mm vastag elasztomerbitumenes (SBS modifikált vagy SBS/oxidált duo) lemezzel, aljzathoz foltonként vagy sávokban olvasztásos ragasztással, átlapolásoknál teljes felületű hegesztéssel fektetve VILLAS E-PV 4 F/K Extra, poliészterfátyol hordozórétegű, 4 mm vastagságú, elasztomerbitumenes (SBS modifikált) lemez</t>
  </si>
  <si>
    <t>48-002-1.4.1.2-0099010</t>
  </si>
  <si>
    <t>Talajnedvesség elleni szigetelés; Lábazatszigetelés terepcsatlakozás felett 30 cm magasságig felvezetve, egy rétegben, minimum 4,0 mm vastag elasztomerbitumenes (SBS modifikált) lemezzel, az aljzathoz teljes felületű lángolvasztásos ragasztással, az átlapolásoknál teljes felületű hegesztéssel fektetve (rögzítés külön tételben) VILLAS E-PV 4 F/K Extra, poliészterfátyol hordozórétegű, 4 mm vastagságú, elasztomerbitumenes (SBS modifikált) lemez</t>
  </si>
  <si>
    <t>48-005-1.1.1.1.1-0095372</t>
  </si>
  <si>
    <t>Csapadékvíz elleni szigetelés; Bitumenes lemez szigetelés aljzatának kellősítése, egy rétegben, vízszintes felületen, oldószeres hideg bitumenmázzal (száraz felületen) BAUDER BURKOLIT V oldószeres bitumenmáz</t>
  </si>
  <si>
    <t>48-005-1.1.1.2.1-0095372</t>
  </si>
  <si>
    <t>Csapadékvíz elleni szigetelés; Bitumenes lemez szigetelés aljzatának kellősítése, egy rétegben, függőleges felületen, oldószeres hideg bitumenmázzal (száraz felületen) BAUDER BURKOLIT V oldószeres bitumenmáz attikafalon</t>
  </si>
  <si>
    <t>48-005-1.3.1.2.2-0095302</t>
  </si>
  <si>
    <t>Csapadékvíz elleni szigetelés; Egyenes rétegrendű csapadékvíz elleni szigetelés párazáró rétege,  vízszintes felületen, egy rétegben, minimum 2,5 mm vastag alumíniumfólia betétes elasztomerbitumenes (SBS modifikált) lemezzel,  aljzathoz foltonként vagy sávokban olvasztásos ragasztással,  átlapolásoknál teljes felületű hegesztéssel fektetve BAUDER THERM DS 2 párazáró lemez vb zárófödémeken</t>
  </si>
  <si>
    <t>48-005-1.4.1.2-0095402</t>
  </si>
  <si>
    <t>Csapadékvíz elleni szigetelés; Vízszintes felületen, egy rétegben, minimum 1,0 mm vastag TPO (FPO) lemezzel,átlapolások forrólevegős hegesztésével BAUDER THERMOPLANT-T 15 FPO-lemez (poliolefin), 1,5 mm vastag</t>
  </si>
  <si>
    <t>48-005-1.5.1.2-0095402</t>
  </si>
  <si>
    <t>Csapadékvíz elleni szigetelés; Függőleges felületen (épületlábazaton vagy attikafalon), egy rétegben, minimum 1,0 mm vastag TPO (FPO) lemezzel, átlapolások forrólevegős hegesztésével BAUDER THERMOPLANT-T 15 FPO-lemez (poliolefin), 1,5 mm vastag</t>
  </si>
  <si>
    <t>48-005-1.5.2.1-0095261</t>
  </si>
  <si>
    <t>Csapadékvíz elleni szigetelés; Függőleges felületen (épületlábazaton vagy attikafalon), egy rétegben, minimum 2,5 mm vastag alumíniumfólia betétes elasztomerbitumenes (SBS modifikált) lemezzel,  aljzathoz foltonként vagy sávokban olvasztásos ragasztással,  átlapolásoknál teljes felületű hegesztéssel fektetve BAUDER THERM DS 2 párazáró lemez</t>
  </si>
  <si>
    <t>48-005-1.41.1.1-0095724</t>
  </si>
  <si>
    <t>Csapadékvíz elleni szigetelés; Alátét- és elválasztó rétegek beépítése, védőlemez-, műanyagfátyol-, fólia vagy műanyagfilc egy rétegben,  átlapolással, rögzítés nélkül, vízszintes felületen BAUDER FV 125 szűrőfátyol 125 gr/m2, tekercs: 200 m2</t>
  </si>
  <si>
    <t>48-005-1.66.1-0133142</t>
  </si>
  <si>
    <t>m3</t>
  </si>
  <si>
    <t>Csapadékvíz elleni szigetelés; Tetőszigetelés rétegeinek leterhelése (ragasztásos vagy mechanikai rögzítések külön tételcsoportban), 5 cm mosott, osztályozott, 16/32 szemcseméretű kaviccsal Osztályozott kavics, OK 16/32 P-TT, Nyékládháza</t>
  </si>
  <si>
    <t>48-005-1.66.2-0613276</t>
  </si>
  <si>
    <t>Csapadékvíz elleni szigetelés; Tetőszigetelés rétegeinek leterhelése (ragasztásos vagy mechanikai rögzítések külön tételcsoportban), beton járólapokkal, teljes felületen kiosztva LEIER beton járdalap, 40/40/5 cm , Cikkszám: HUTPS0854</t>
  </si>
  <si>
    <t>48-007-1.3.2-0092009</t>
  </si>
  <si>
    <t>Magastető hő- és hangszigetelése; Szaruzat feletti vagy vasbeton koporsófödém szigetelése bordázat között  (rögzítés külön tételben), kőzetgyapot hőszigetelő lemezzel ROCKWOOL Multirock többcélú kőzetgyapot lemez 150 mm</t>
  </si>
  <si>
    <t>48-007-11.1.1.5-0095245</t>
  </si>
  <si>
    <t>Lapostető hő- és hangszigetelése; Egyenes rétegrendű nemjárható lapostetőn vagy extenzív zöldtetőn,  vízszintes és függőleges felületen (rögzítés külön tételben), egy rétegben, poliuretánhab hőszigetelő lemezzel BAUDER PIR 100 FA lapostető hőszigetelő lap, 160 mm vtg.</t>
  </si>
  <si>
    <t>48-007-11.12.6-0094642</t>
  </si>
  <si>
    <t>Lapostető hő- és hangszigetelése; Egyenes rétegrendű lapostetők lejtésképzése (rögzítés külön tételben), polisztirol keményhab lejtésképző lemezzel BACHL Nikecell EPS 150 expandált polisztirol keményhab lejtésképző lemez, 1000x1000 mm</t>
  </si>
  <si>
    <t>48-007-21.1.1.7.1-0092667</t>
  </si>
  <si>
    <t>Külső fal; Homlokzati fal hő- és hangszigetelése, falazott vagy monolit vasbeton szerkezeten,  függőleges felületen, (rögzítés külön tételben) légréses kialakítással, homlokzatra vagy réteges falra, szálas szigetelőanyaggal (üveggyapot, kőzetgyapot) ROCKWOOL Fixrock FB1 homlokzati kőzetgyapot hőszigetelő lemez, fekete üvegfátyol kasírozással 150 mm</t>
  </si>
  <si>
    <t>48-007-21.21.1-0113286</t>
  </si>
  <si>
    <t>Külső fal; Hőszigetelések épületlábazaton vagy koszorún, foltonként ragasztva vagy megtámasztva (rögzítés külön tételben),  egy rétegben, extrudált polisztirolhab lemezzel AUSTROTHERM XPS TOP P extrudált polisztirolhab hőszigetelő lemez, 615x1265x160 mm</t>
  </si>
  <si>
    <t>48-007-41.1.1.1.2-0090758</t>
  </si>
  <si>
    <t>48-007-41.1.1.1.2-0090759</t>
  </si>
  <si>
    <t>48-007-41.1.1.1.2-0090760</t>
  </si>
  <si>
    <t>48-007-41.3.1.1-0092669</t>
  </si>
  <si>
    <t>Födém; Mennyezet alulról hűlő födém hőszigetelése, utólag elhelyezve, vízszintes felületen, dűbelezve  (rögzítés külön tételben), szálas szigetelő anyaggal (üveggyapot, kőzetgyapot) ROCKWOOL Fixrock FB1 homlokzati kőzetgyapot hőszigetelő lemez, fekete üvegfátyol kasírozással 200 mm</t>
  </si>
  <si>
    <t>48-007-56.1.2.1</t>
  </si>
  <si>
    <t>Alátét- és elválasztó rétegek beépítése, védőlemez-, műanyagfátyol-, fólia vagy műanyagfilc egy rétegben,  átlapolással, rögzítés nélkül, lapostető szigeteléseknél, vízszintes és függőleges felületen, PE fólia</t>
  </si>
  <si>
    <t>48-007-56.1.3.1-0113544</t>
  </si>
  <si>
    <t>Alátét- és elválasztó rétegek beépítése, védőlemez-, műanyagfátyol-, fólia vagy műanyagfilc  egy rétegben, átlapolással, rögzítés nélkül, padló, födém szigeteléseknél, vízszintes felületen AUSTROTHERM polietilén fólia, 0,09 mm vastagságú, 2 m szélességű</t>
  </si>
  <si>
    <t>48-021-1.51.2.2.1-0091308</t>
  </si>
  <si>
    <t>Szigetelések rögzítése; Hőszigetelő táblák pontszerű mechanikai rögzítése, homlokzaton, beton aljzatszerkezethez, műanyag vagy fém beütőszeges/csavaros műanyag beütődübelekkel MASTERPLAST Thermomaster D-PLUS 10/220 mm, műanyag beütőszeges tárcsás dübel,</t>
  </si>
  <si>
    <t>48-007-41.1.2.1-0092022</t>
  </si>
  <si>
    <t>Attikafal hőszigetelő anyag elhelyezése, vízszintes felületen, párnafák tartószerkezet közé, szálas szigetelő anyaggal  ROCKWOOL Multirock többcélú kőzetgyapot lemez 50 mm</t>
  </si>
  <si>
    <r>
      <t>Födém; Padló hőszigetelő anyag elhelyezése, vízszintes felületen, aljzatbeton alá, úsztató rétegként, expandált polisztirolhab lemezzel ISOVER EPS 150 S 7 polisztirolhab lemez 70 mm, λ</t>
    </r>
    <r>
      <rPr>
        <vertAlign val="subscript"/>
        <sz val="10"/>
        <color indexed="8"/>
        <rFont val="Times New Roman CE"/>
      </rPr>
      <t>D</t>
    </r>
    <r>
      <rPr>
        <sz val="10"/>
        <color indexed="8"/>
        <rFont val="Times New Roman CE"/>
      </rPr>
      <t xml:space="preserve"> =0,032 (W/mK) 1000*500 mm lemezméret, egyenes él</t>
    </r>
  </si>
  <si>
    <r>
      <t>Födém; Padló hőszigetelő anyag elhelyezése, vízszintes felületen, aljzatbeton alá, úsztató rétegként, expandált polisztirolhab lemezzel ISOVER EPS 150 S 8 polisztirolhab lemez 80 mm, λ</t>
    </r>
    <r>
      <rPr>
        <vertAlign val="subscript"/>
        <sz val="10"/>
        <color indexed="8"/>
        <rFont val="Times New Roman CE"/>
      </rPr>
      <t>D</t>
    </r>
    <r>
      <rPr>
        <sz val="10"/>
        <color indexed="8"/>
        <rFont val="Times New Roman CE"/>
      </rPr>
      <t xml:space="preserve"> =0,032 (W/mK) 1000*500 mm lemezméret, egyenes él</t>
    </r>
  </si>
  <si>
    <r>
      <t>Födém; Padló hőszigetelő anyag elhelyezése, vízszintes felületen, aljzatbeton alá, úsztató rétegként, expandált polisztirolhab lemezzel ISOVER EPS 150 S 10 polisztirolhab lemez 100 mm, λ</t>
    </r>
    <r>
      <rPr>
        <vertAlign val="subscript"/>
        <sz val="10"/>
        <color indexed="8"/>
        <rFont val="Times New Roman CE"/>
      </rPr>
      <t>D</t>
    </r>
    <r>
      <rPr>
        <sz val="10"/>
        <color indexed="8"/>
        <rFont val="Times New Roman CE"/>
      </rPr>
      <t xml:space="preserve"> =0,032 (W/mK) 1000*500 mm lemezméret, egyenes él</t>
    </r>
  </si>
  <si>
    <t>Szigetelés</t>
  </si>
  <si>
    <t>50-001-1.1.1.1.1-0041001</t>
  </si>
  <si>
    <t>Akadálymentes mosdó tartozékok   AK01 akadálymentes wc rajz alapján</t>
  </si>
  <si>
    <t>50-001-1.1.1.1.1-0041002</t>
  </si>
  <si>
    <t>Akadálymentes mosdó tartozékok   AK02 akadálymentes wc rajz alapján</t>
  </si>
  <si>
    <t>Beépített berendezési tárgyak elhelyezése</t>
  </si>
  <si>
    <t>82-016-1.1.1-0115271</t>
  </si>
  <si>
    <t>Piperetárgyak elhelyezése konszignáció alapján</t>
  </si>
  <si>
    <t>Épületgépészeti szerelvények és berendezések szerelése</t>
  </si>
  <si>
    <t>Összesen:</t>
  </si>
  <si>
    <t xml:space="preserve">Név :                                  </t>
  </si>
  <si>
    <t xml:space="preserve">                                       </t>
  </si>
  <si>
    <t xml:space="preserve">Budapest Főváros XVIII. kerület        </t>
  </si>
  <si>
    <t xml:space="preserve">Cím :                                  </t>
  </si>
  <si>
    <t xml:space="preserve">1184 Budapest, Üllői út 400.           </t>
  </si>
  <si>
    <t xml:space="preserve">A munka leírása:                       </t>
  </si>
  <si>
    <t xml:space="preserve"> Készítette   : Töpler Ferenc          </t>
  </si>
  <si>
    <t xml:space="preserve">1188 Budapest, Nemes utca 22. hrsz.:140661 szám alatti                        </t>
  </si>
  <si>
    <t xml:space="preserve">                                                                              </t>
  </si>
  <si>
    <t xml:space="preserve">Készült: Terc V.I.P programmal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</si>
  <si>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</si>
  <si>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</si>
  <si>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</si>
  <si>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</si>
  <si>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</si>
  <si>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</si>
  <si>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</si>
  <si>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</si>
  <si>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</si>
  <si>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</si>
  <si>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Pestszentlőrinc- Pestszentimre Önkormányzata</t>
  </si>
  <si>
    <t xml:space="preserve"> Kelt: Fót, 2017 év október hó      </t>
  </si>
  <si>
    <t>44-002-2.2-0131412</t>
  </si>
  <si>
    <t>44-002-2.2-0131413</t>
  </si>
  <si>
    <t>44-002-2.2-0131414</t>
  </si>
  <si>
    <t>44-002-2.2-0131415</t>
  </si>
  <si>
    <t>44-002-2.2-0131416</t>
  </si>
  <si>
    <t>44-002-2.2-0131418</t>
  </si>
  <si>
    <t>44-002-2.2-0131419</t>
  </si>
  <si>
    <t>44-002-2.2-0131421</t>
  </si>
  <si>
    <t>44-002-2.2-0131422</t>
  </si>
  <si>
    <t>44-002-2.2-0131423</t>
  </si>
  <si>
    <t>Hőhídmentes műanyag ablak, külső párkány és belső könyöklő  nélkül, hőszigetelő üvegezéssel, nyíló-bukó vasalattal, 900x1500-1300x1800 mm névleges méretig Schüco AWS 70.HI hőhídmentes, műanyag nyíló-bukó ablak,  méret: 1200x2200 mm, KB08</t>
  </si>
  <si>
    <t>Hőhídmentes műanyag ablak, külső párkány és belső könyöklő  nélkül, hőszigetelő üvegezéssel, nyíló-bukó vasalattal, 900x1500-1300x1800 mm névleges méretig Schüco AWS 70.HI hőhídmentes, műanyag nyíló-bukó ablak,  méret: 1500x2100 mm, KB11</t>
  </si>
  <si>
    <t>Hőhídmentes műanyag ablak, külső párkány és belső könyöklő  nélkül, hőszigetelő üvegezéssel, nyíló-bukó vasalattal, 900x1500-1300x1800 mm névleges méretig Schüco AWS 70.HI hőhídmentes, műanyag nyíló-bukó ablak,  méret: 1100x2200 mm, KB09</t>
  </si>
  <si>
    <t>Hőhídmentes műanyag ablak, külső párkány és belső könyöklő  nélkül, hőszigetelő üvegezéssel, nyíló-bukó vasalattal, 900x1500-1300x1800 mm névleges méretig Schüco AWS 70.HI hőhídmentes, műanyag nyíló-bukó ablak,  méret: 1200x1600 mm, KB06</t>
  </si>
  <si>
    <t>Hőhídmentes műanyag ablak, külső párkány és belső könyöklő  nélkül, hőszigetelő üvegezéssel, nyíló-bukó vasalattal, 900x1500-1300x1800 mm névleges méretig Schüco AWS 70.HI hőhídmentes, műanyag nyíló-bukó ablak,  méret: 600x2200 mm, KB05</t>
  </si>
  <si>
    <t>Hőhídmentes műanyag ablak, külső párkány és belső könyöklő  nélkül, hőszigetelő üvegezéssel, nyíló-bukó vasalattal, 900x1500-1300x1800 mm névleges méretig Schüco AWS 70.HI hőhídmentes, műanyag nyíló-bukó ablak,  méret: 1000x2200 mm, KB04</t>
  </si>
  <si>
    <t>Hőhídmentes műanyag ablak, külső párkány és belső könyöklő  nélkül, hőszigetelő üvegezéssel, nyíló-bukó vasalattal, 900x1500-1300x1800 mm névleges méretig Schüco AWS 70.HI hőhídmentes, műanyag nyíló-bukó ablak,  méret: 1500x2200 mm, KB03</t>
  </si>
  <si>
    <t>Hőhídmentes műanyag ablak, külső párkány és belső könyöklő  nélkül, hőszigetelő üvegezéssel, nyíló-bukó vasalattal, 900x1500-1300x1800 mm névleges méretig Schüco AWS 70.HI hőhídmentes, műanyag nyíló-bukó ablak,  méret: 3600x1600 mm, KB02</t>
  </si>
  <si>
    <t xml:space="preserve">36-014-2.2. </t>
  </si>
  <si>
    <t>Beszorító homokréteg függőleges falszigeteléshez, homok kiöntéssel, 5 cm vastagságban, Természetes szemmegoszlású homok, TH  0/4 P-TT, Nyékládháza,  lábazatnál téglaburkolat mögé</t>
  </si>
  <si>
    <t>Lefolyócső szerelése négyszög keresztmetszettel, bármilyen kiterített szélességgel, alumíniumból, PREFA szögletes lefolyócső 100x100 mm 3000 mm hosszú standard színekben rejtett rögzítéssel</t>
  </si>
  <si>
    <t>43-002-13.2-0149683</t>
  </si>
  <si>
    <t>35-004-1.2</t>
  </si>
  <si>
    <t>44-017-1.1.1-0171740</t>
  </si>
  <si>
    <t>Műanyag tetőtéri ablak, 20° és 65° közötti hajlásszögű tetőbe, alumínium külső borítással, felnyíló és speciálisan billenő négykamrás, acélmerevítéssel ellátott tok és szárnyprofillal, kétfokozatú résszellőzővel vagy szellőzőnyílással, alsó kilincskezeléssel, automatikus tisztítóállás rögzítéssel Roto R89P K WD felnyíló műanyag tetőtéri ablak, 3-rétegű, kívül edzett, belül ragasztott biztonsági üveggel,  hőszigetelő csomaggal, belső párazáróval, Uw= 0,8 W/m2K, 114x140 cm,  TB.02 jelű</t>
  </si>
  <si>
    <t>44-017-1.1.1-0171691</t>
  </si>
  <si>
    <t>Műanyag tetőtéri ablak, 20° és 65° közötti hajlásszögű tetőbe, alumínium külső borítással, felnyíló és speciálisan billenő négykamrás, acélmerevítéssel ellátott tok és szárnyprofillal, kétfokozatú résszellőzővel vagy szellőzőnyílással, alsó kilincskezeléssel, automatikus tisztítóállás rögzítéssel Roto R89P K WD felnyíló műanyag tetőtéri ablak, 3-rétegű, kívül edzett, belül ragasztott biztonsági üveggel,  hőszigetelő csomaggal, belső párazáróval, Uw= 0,8 W/m2K, 54x78 cm,  TB.01 jelű</t>
  </si>
  <si>
    <t>Alumínium beltéri ajtók elhelyezése, hőhidas alumínium toló ajtó, rendszerhez tartozó kétoldali  alumínium (EV1 felületű) kilinccsel,ajtócsukó és vaktok nélkül,  biztonsági zárral, átmenő (kefés) küszöbbel, 4.4.1 ragasztott  biztonsági üvegezéssel, kétszárnyú, felülvilágítós kivitelben,  1600x2100+600-2200x2400+600 mm névleges méretig Schüco ADS 50.NI kétszárnyú, hőhidas, alumínium toló ajtó,  felülvilágítóval, méret: 3310x2700 mm BA 08</t>
  </si>
  <si>
    <t>Fa beltéri nyílászárók elhelyezése, előre kihagyott falnyílásba,  utólagos elhelyezéssel, (szerelvényezve, finom beállítással),  MDF vagy keményhéjszerkezetes ajtó, 6,00 m kerületig  tele lemezelt,  kétszárnyú, acél tokkal  konszignáció: BA09 NM. 200x210 cm</t>
  </si>
  <si>
    <t>44-001-1.1.1.1-0131037</t>
  </si>
  <si>
    <t>Fa beltéri nyílászárók elhelyezése, előre kihagyott falnyílásba,  utólagos elhelyezéssel, (szerelvényezve, finom beállítással),  MDF vagy keményhéjszerkezetes ajtó, 6,00 m kerületig  tele lemezelt,  kétszárnyú, acél tokkal  konszignáció: BA10 NM. 2100x250 cm</t>
  </si>
  <si>
    <t>Kültéri ajtók, lakásbejárati ajtók elhelyezése, hőhídmentes, alumínium kifelé nyíló bejárati ajtó,  biztonsági zárral, átmenő (kefés) küszöbbel, 150 mm magas lábazati  profillal, a rendszerhez tartozó kétoldali alumínium kilinccsel, ajtócsukó és vaktok nélkül, 6-16-4.4.1 hőszigetelt biztonsági üvegezéssel, kétszárnyú, felülvilágítós kivitelben, Schüco ADS 70.HI kétszárnyú, hőhídmentes, alumínium kifelé nyíló  ajtó felülvilágítóval, méret: 4960x2700 mm KA 02</t>
  </si>
  <si>
    <t>Kültéri ajtók, lakásbejárati ajtók elhelyezése, hőhídmentes, alumínium toló bejárati ajtó,  biztonsági zárral, átmenő (kefés) küszöbbel, 150 mm magas lábazati  profillal, a rendszerhez tartozó kétoldali alumínium kilinccsel, ajtócsukó és vaktok nélkül, 6-16-4.4.1 hőszigetelt biztonsági üvegezéssel, felülvilágítós kivitelben, Schüco ADS 70.HI toló, hőhídmentes, alumínium  ajtó felülvilágítóval, méret: 7360x2700 mm KA 03</t>
  </si>
  <si>
    <t>Hőhídmentes műanyag ablak, külső párkány és belső könyöklő  nélkül, hőszigetelő üvegezéssel, nyíló-bukó vasalattal, 900x1500-1300x1800 mm névleges méretig Schüco AWS 70.HI hőhídmentes, műanyag nyíló-bukó ablak,  méret: 2600x2200 mm, KB12</t>
  </si>
  <si>
    <t>Hőhídmentes műanyag ablak, külső párkány és belső könyöklő  nélkül, hőszigetelő üvegezéssel, nyíló-bukó vasalattal, 900x1500-1300x1800 mm névleges méretig Schüco AWS 70.HI hőhídmentes, műanyag nyíló-bukó ablak,  méret: 2200x2200 mm, KB13</t>
  </si>
  <si>
    <t>Szerelt jellegű WC-kabinrendszer készítése kompletten, lábakkal, zárral, foglaltságjelzővel, egyes kabin,  155 cm széles oldallappal Sortiment LX25 kétoldalt laminált bútorlapból, szerelvényekkel,  foglaltságjelző zárral, porszórt vagy eloxált aluprofilokkal, egyes kabin,  60 cm széles oldallap ajtóval, 154 cm széles oldallappal W 03</t>
  </si>
  <si>
    <t>Elektromos kapcsolószekrény BK.08 jelű</t>
  </si>
  <si>
    <t>Sportpados öltözőszekrények beszerelése járatos méretű készre szerelt elemekből, biztonsági zárral (két kulccsal), acéllemezből, elektrosztatikus szinterezéssel/porszórással, kopoltyús szellőzéssel, rövid-hosszúajtós metaloBox PLUS 3FF, 3 ajtós, cipőtartós, ülőpados öltözőszekrény, 217 x 120 x 80 cm TK.01 jelű</t>
  </si>
  <si>
    <t>50-008-11.1-0010368</t>
  </si>
  <si>
    <t>Teakonyha orvosi pihenőben TK.02 jelű</t>
  </si>
  <si>
    <t>Információs tábla, padló és mennyezet közé rögzített sodronyos kivitelben TK.03 jelű</t>
  </si>
  <si>
    <t>44-029-1.1.1-0000009</t>
  </si>
  <si>
    <t>Szerelt kőburkolat (4-10 mm-es nyitott fugás) nyílászárók beforduló kőelemének elhelyezése falszerkezetre szerelve, 30-40 mm közötti lapvastagsággal, (rögzítés külön tételben kiírva) mészkőből vagy márványból, keskeny lappal 210-610 mm szélességig Süttői mészkő, 30 mm vtg., mattcsiszolt felülettel KL.22; KL.31-33; KL.61-62 jelű</t>
  </si>
  <si>
    <t>ALUTREND BROSS kefés betéttel szerelt alusínes, mini tálcás lábtörlő, Mini profil kefés járófelülettel 3600x900 mm La 01</t>
  </si>
  <si>
    <t>ALUTREND BROSS kefés betéttel szerelt alusínes, mini tálcás lábtörlő, Mini profil kefés járófelülettel 4080x1200 mm La 02</t>
  </si>
  <si>
    <t>ALUTREND BROSS kefés betéttel szerelt alusínes, mini tálcás lábtörlő, Mini profil kefés járófelülettel 3200 x1400 mm La 03</t>
  </si>
  <si>
    <t>45-005-2.1</t>
  </si>
  <si>
    <t>45-005-2.2</t>
  </si>
  <si>
    <t>Lépcsőkorlát elhelyezése 1000 mm magas, 50x8 laposacél elemekből hegesztett korlát, vb.lépcsőhöz és födémhez rögzítve. Helyszínen festett, mázolt acél korlátelemek, RAL 7035 (szürke) színben La.06 jelű</t>
  </si>
  <si>
    <t>Egyedi ablakkeret hajlított acéllemezből Ral 7016 színre mázolva LA.04 jelű (21 cm széles,  102.6 fm)</t>
  </si>
  <si>
    <t>Egyedi ajtókeret hajlított acéllemezből Ral 7016 színre mázolva LA.05 jelű (21 cm széles,  29,9 fm)</t>
  </si>
  <si>
    <t>42-071-32-0151321</t>
  </si>
  <si>
    <t>Taktilis vezetősáv profilok elhelyezése eloxált alumíniumból, matt, szálcsiszolt alumíniumból, szálcsiszolt, rozsdamentes acélból vagy krómozott sárgarézből, 25 mm szélességgel</t>
  </si>
  <si>
    <t>48-005-1.71.3-0135192</t>
  </si>
  <si>
    <t>Csapadékvíz elleni szigetelés; Egytagú tető- és teraszösszefolyó vagy oldalkifolyó beépítése, csapadékvíz elleni szigeteléshez vízhatlanul csatlakoztatva, poliolefin anyagú tető- vagy teraszösszefolyó, TPO (FPO) szigetelésű tetőben HL64F/1, Lapostető lefolyó vízszintes kimenettel DN110, PP szigetelőgallérral a PP alapú FPO fóliákhoz, hőszigeteléssel, lombfogó kosárral</t>
  </si>
  <si>
    <t>Gerincléc elhelyezése gerincléctartóra, taréjgerinc- és élgerincképzésnél, Tetőléc 2-6.5 m hosszú 30/32x48/50 mm</t>
  </si>
  <si>
    <t>35-003-3-0410051</t>
  </si>
  <si>
    <t>Deszkázás ereszdeszkázás, kő- és tágla attikánál, bádogozás vagy ereszlemez alá</t>
  </si>
  <si>
    <r>
      <t>Konténer bérleti díj elszámolása, raktár konténer, 10,01-20,00 m</t>
    </r>
    <r>
      <rPr>
        <vertAlign val="superscript"/>
        <sz val="10"/>
        <color rgb="FFFF0000"/>
        <rFont val="Times New Roman CE"/>
      </rPr>
      <t>2</t>
    </r>
    <r>
      <rPr>
        <sz val="10"/>
        <color rgb="FFFF0000"/>
        <rFont val="Times New Roman CE"/>
      </rPr>
      <t xml:space="preserve"> alapterület között Raktár konténer, 10,01 - 20,00 m</t>
    </r>
    <r>
      <rPr>
        <vertAlign val="superscript"/>
        <sz val="10"/>
        <color rgb="FFFF0000"/>
        <rFont val="Times New Roman CE"/>
      </rPr>
      <t>2</t>
    </r>
    <r>
      <rPr>
        <sz val="10"/>
        <color rgb="FFFF0000"/>
        <rFont val="Times New Roman CE"/>
      </rPr>
      <t xml:space="preserve"> között, bérleti díj/hó</t>
    </r>
  </si>
  <si>
    <r>
      <t>Konténer bérleti díj elszámolása, iroda konténer 10,01-20,00 m</t>
    </r>
    <r>
      <rPr>
        <vertAlign val="superscript"/>
        <sz val="10"/>
        <color rgb="FFFF0000"/>
        <rFont val="Times New Roman CE"/>
      </rPr>
      <t>2</t>
    </r>
    <r>
      <rPr>
        <sz val="10"/>
        <color rgb="FFFF0000"/>
        <rFont val="Times New Roman CE"/>
      </rPr>
      <t xml:space="preserve"> alapterület között Iroda konténer, 10,01 - 20,00 m</t>
    </r>
    <r>
      <rPr>
        <vertAlign val="superscript"/>
        <sz val="10"/>
        <color rgb="FFFF0000"/>
        <rFont val="Times New Roman CE"/>
      </rPr>
      <t>2</t>
    </r>
    <r>
      <rPr>
        <sz val="10"/>
        <color rgb="FFFF0000"/>
        <rFont val="Times New Roman CE"/>
      </rPr>
      <t xml:space="preserve"> között, bérleti díj/hó</t>
    </r>
  </si>
  <si>
    <t>87-041-3.1.2.1-</t>
  </si>
  <si>
    <t>Akadálymentes felvonó gépház nélküli, 1000 kg terhelhetőség felett, 15 fő vagy 1150 kg terhelhetőséggel, Schindler 3300 típusú személyfekvonó</t>
  </si>
  <si>
    <t>Beépített szálító- és emelőberendezések</t>
  </si>
  <si>
    <r>
      <t xml:space="preserve">Fal-, pillér-, oszlopburkolat készítése beltérben, tégla, beton, vakolt alapfelületen, mázas kerámiával, kötésben vagy hálósan, 3-5 mm vtg. ragasztóba rakva,  1-10 mm fugaszélességgel, 25x25-40x40 cm közötti lapmérettel Baumit Baumacol FlexUni, C2TE, flexibilis csemperagasztó fokozott igénybevételre, Cikkszám: 156202 Baumit Baumacol PremiumFuge, CG2 WA, flexibilis fugázóanyag, max. 8 mm-es fugákhoz, színes, </t>
    </r>
    <r>
      <rPr>
        <sz val="10"/>
        <color rgb="FFFF0000"/>
        <rFont val="Times New Roman"/>
        <family val="1"/>
        <charset val="238"/>
      </rPr>
      <t>2000.-Ft/m2 lapárig</t>
    </r>
  </si>
  <si>
    <r>
      <t xml:space="preserve">Padlóburkolat készítése, beltérben, tégla, beton, vakolt alapfelületen, gres, kőporcelán lappal, kötésben vagy hálósan, 3-5 mm vtg. ragasztóba rakva, 1-10 mm  fugaszélességgel, 20x20 - 40x40 cm közötti lapmérettel Baumit Baumacol FlexUni, C2TE, flexibilis csemperagasztó fokozott  igénybevételre, Baumit Baumacol PremiumFuge, CG2 WA,  flexibilis fugázóanyag, max. 8 mm-es fugákhoz, színes, 30x30 cm lapokkal </t>
    </r>
    <r>
      <rPr>
        <sz val="10"/>
        <color rgb="FFFF0000"/>
        <rFont val="Times New Roman"/>
        <family val="1"/>
        <charset val="238"/>
      </rPr>
      <t>2500.-Ft/m2 lapárig</t>
    </r>
  </si>
  <si>
    <r>
      <t xml:space="preserve">Padlóburkolat készítése, beltérben, tégla, beton, vakolt alapfelületen, gres, kőporcelán lappal,  kötésben vagy hálósan, 3-5 mm vtg. ragasztóba rakva, 1-10 mm  fugaszélességgel, 45x45 - 60x60 cm közötti lapmérettel Baumit Baumacol FlexTop, C2TES1, flexibilis csemperagasztó,  fokozottan terhelhető, Baumit Baumacol PremiumFuge,  CG2 WA, flexibilis fugázóanyag, max. 8 mm-es fugákhoz, színes,  60x60 cm lappal </t>
    </r>
    <r>
      <rPr>
        <sz val="10"/>
        <color rgb="FFFF0000"/>
        <rFont val="Times New Roman"/>
        <family val="1"/>
        <charset val="238"/>
      </rPr>
      <t>4500.-Ft/m2 lapárig</t>
    </r>
  </si>
  <si>
    <t>42-011-2.1.1.4.1-0215096</t>
  </si>
  <si>
    <r>
      <t xml:space="preserve">Padlóburkolat hordozószerkezetének felületelőkészítése beltérben, beton alapfelületen önterülő felületkiegyenlítés készítése 5 mm átlagos rétegvastagságban </t>
    </r>
    <r>
      <rPr>
        <sz val="10"/>
        <color rgb="FFFF0000"/>
        <rFont val="Times New Roman"/>
        <family val="1"/>
        <charset val="238"/>
      </rPr>
      <t>Baumit Nivello Quattro önterülő aljzatkiegyenlítő C35, 0-20 mm</t>
    </r>
    <r>
      <rPr>
        <sz val="10"/>
        <color theme="1"/>
        <rFont val="Times New Roman"/>
        <family val="1"/>
        <charset val="238"/>
      </rPr>
      <t>, Cikkszám: 156204</t>
    </r>
  </si>
  <si>
    <t>Szivárgóépítés, alagcsövezés</t>
  </si>
  <si>
    <t>Síkalapozás</t>
  </si>
  <si>
    <t>15-002-1.2.1</t>
  </si>
  <si>
    <t>Kétoldali falzsaluzás függőleges vagy ferde sík felülettel, szerelt táblás zsaluzattal, kézzel mozgatva, 3 m magasságig</t>
  </si>
  <si>
    <t>15-003-2.1.2.1.1</t>
  </si>
  <si>
    <t>Oszlopzsaluzás, állandó keresztmetszetű, négyszögű, szerelt táblás zsaluzattal, kézzel mozgatva, kitámasztással, 3 m magasságig, 60 cm oldalméretig</t>
  </si>
  <si>
    <t>15-004-1.1.2.1</t>
  </si>
  <si>
    <t>Síklemez zsaluzása, alátámasztó állvánnyal, födémzsaluzattal, zsaluhéj táblákkal borítva, 3 m magasságig</t>
  </si>
  <si>
    <t>15-004-13</t>
  </si>
  <si>
    <t>Íves vagy 15°-nál ferdébb síklemez zsaluzása, alátámasztó álvánnyal, fa zsaluzattal,  4 m magasságig</t>
  </si>
  <si>
    <t>15-004-21.1.2.1.1.1</t>
  </si>
  <si>
    <t>Gerendazsaluzás, 20-60 cm oldalmagasság között, szerelt táblás zsaluzattal, alátámasztó állvánnyal, födémzsaluzattal, 3 m magasságig</t>
  </si>
  <si>
    <t>15-004-51.2</t>
  </si>
  <si>
    <t>Egyeneskarú lépcső zsaluzása, alátámasztó állvánnyal, 4,00 m magasságig, acél támaszokkal, zsalutáblákkal kivitelezve, a fokok és lépcsőoldalak bezsaluzásával</t>
  </si>
  <si>
    <t>15-002-4.2.1</t>
  </si>
  <si>
    <t>Egyoldali falzsaluzás függőleges vagy ferde sík felülettel, szerelt táblás zsaluzattal, kézzel mozgatva, támasztó bakkal, kihorgonyozva, 3 m magasságig vasalt lemez és szerelőbeton peremzsalu</t>
  </si>
  <si>
    <t>21-002-1.2</t>
  </si>
  <si>
    <t>Humuszos termőréteg, termőföld leszedése, terítése gépi erővel, 18%-os terephajlásig, bármilyen talajban, szállítással, 50,1-200,0 m között</t>
  </si>
  <si>
    <t>21-003-6.1.1</t>
  </si>
  <si>
    <r>
      <t>Munkaárok földkiemelése közmű nélküli területen, gépi erővel, kiegészítő kézi munkával, bármely konzisztenciájú, I-IV. oszt. talajban, dúcolás nélkül, 3,0 m</t>
    </r>
    <r>
      <rPr>
        <vertAlign val="superscript"/>
        <sz val="10"/>
        <color indexed="8"/>
        <rFont val="Times New Roman CE"/>
      </rPr>
      <t>2</t>
    </r>
    <r>
      <rPr>
        <sz val="10"/>
        <color indexed="8"/>
        <rFont val="Times New Roman CE"/>
      </rPr>
      <t xml:space="preserve"> szelvényig alaplemez kiszélesítésnél</t>
    </r>
  </si>
  <si>
    <t>21-003-7.1.6.1</t>
  </si>
  <si>
    <r>
      <t>Munkagödör földkiemelése épületek és műtárgyak helyén bármely konzisztenciájú, I-IV. oszt. talajban, gépi erővel, kiegészítő kézi munkával, alapterület: 250,0 m</t>
    </r>
    <r>
      <rPr>
        <vertAlign val="superscript"/>
        <sz val="10"/>
        <color indexed="8"/>
        <rFont val="Times New Roman CE"/>
      </rPr>
      <t>2</t>
    </r>
    <r>
      <rPr>
        <sz val="10"/>
        <color indexed="8"/>
        <rFont val="Times New Roman CE"/>
      </rPr>
      <t xml:space="preserve"> felett, bármely mélységnél</t>
    </r>
  </si>
  <si>
    <t>21-008-2.1.2</t>
  </si>
  <si>
    <t>Tömörítés bármely tömörítési osztályban gépi erővel, nagy felületen, tömörségi fok: 90% altalaj</t>
  </si>
  <si>
    <t>21-008-2.1.3</t>
  </si>
  <si>
    <t>Tömörítés bármely tömörítési osztályban gépi erővel, nagy felületen, tömörségi fok: 95% feltöltésen</t>
  </si>
  <si>
    <t>21-011-1.2.1</t>
  </si>
  <si>
    <t>Fejtett föld felrakása szállítóeszközre, géppel, talajosztály I-IV. és elszállítása</t>
  </si>
  <si>
    <t>21-011-7.2-0120015</t>
  </si>
  <si>
    <t>Feltöltések alap- és lábazati falak közé és alagsori vagy alá nem pincézett földszinti padozatok alá, az anyag szétterítésével, mozgatásával, kézi döngöléssel, osztályozatlan kavicsból Nyers homokos kavics, NHK 0/63 Q-TT, Nyékládháza Vb. lemez felett</t>
  </si>
  <si>
    <t>22-003-6.1-0120002</t>
  </si>
  <si>
    <t>Szivárgó paplan készítése kész tükörre, nyers homokos kavicsból Nyers homokos kavics, NHK 0/63 RTT, KŐKA, Alsózsolca</t>
  </si>
  <si>
    <t>23-003-2-0242210</t>
  </si>
  <si>
    <r>
      <t>Vasbeton lemezalap készítése szivattyús technológiával, .....minőségű betonból C25/30 - XC2 képlékeny kavicsbeton keverék CEM 32,5 pc. D</t>
    </r>
    <r>
      <rPr>
        <vertAlign val="subscript"/>
        <sz val="10"/>
        <color indexed="8"/>
        <rFont val="Times New Roman CE"/>
      </rPr>
      <t>max</t>
    </r>
    <r>
      <rPr>
        <sz val="10"/>
        <color indexed="8"/>
        <rFont val="Times New Roman CE"/>
      </rPr>
      <t xml:space="preserve"> = 24 mm, m = 6,6 finomsági modulussal</t>
    </r>
  </si>
  <si>
    <t>23-003-11.1-0012310</t>
  </si>
  <si>
    <r>
      <t>Szerelőbeton készítése .....minőségű betonból 8 cm vastagságig C8/10 - XN(H) földnedves kavicsbeton keverék CEM 32,5 pc.  D</t>
    </r>
    <r>
      <rPr>
        <vertAlign val="subscript"/>
        <sz val="10"/>
        <color indexed="8"/>
        <rFont val="Times New Roman CE"/>
      </rPr>
      <t>max</t>
    </r>
    <r>
      <rPr>
        <sz val="10"/>
        <color indexed="8"/>
        <rFont val="Times New Roman CE"/>
      </rPr>
      <t xml:space="preserve"> = 24 mm, m = 6,6 finomsági modulussal vb. alaplemez alá</t>
    </r>
  </si>
  <si>
    <t>31-001-1.2.1-0220955</t>
  </si>
  <si>
    <t>Betonacél helyszíni szerelése  függőleges vagy vízszintes tartószerkezetbe, bordás betonacélból, 4-10 mm átmérő között FERALPI hidegen húzott bordás betonacél, 6 m-es szálban, BHB55.50  8 mm</t>
  </si>
  <si>
    <t>t</t>
  </si>
  <si>
    <t>31-001-1.2.1-0220956</t>
  </si>
  <si>
    <t>Betonacél helyszíni szerelése  függőleges vagy vízszintes tartószerkezetbe, bordás betonacélból, 4-10 mm átmérő között FERALPI hidegen húzott bordás betonacél, 6 m-es szálban, BHB55.50  10 mm</t>
  </si>
  <si>
    <t>31-001-1.2.2-0221022</t>
  </si>
  <si>
    <t>Betonacél helyszíni szerelése  függőleges vagy vízszintes tartószerkezetbe, bordás betonacélból, 12-20 mm átmérő között FERALPI bordás betonacél, 12 m-es szálban, B500B  12 mm</t>
  </si>
  <si>
    <t>31-001-1.2.2-0221024</t>
  </si>
  <si>
    <t>Betonacél helyszíni szerelése  függőleges vagy vízszintes tartószerkezetbe, bordás betonacélból, 12-20 mm átmérő között FERALPI bordás betonacél, 12 m-es szálban, B500B  16 mm</t>
  </si>
  <si>
    <t>31-001-1.2.2-0221025</t>
  </si>
  <si>
    <t>Betonacél helyszíni szerelése  függőleges vagy vízszintes tartószerkezetbe, bordás betonacélból, 12-20 mm átmérő között FERALPI bordás betonacél, 12 m-es szálban, B500B  20 mm</t>
  </si>
  <si>
    <t>31-011-3.3.3-0240210</t>
  </si>
  <si>
    <t>Vasbetonfal készítése,  X0v(H), XC1, XC2, XC3 környezeti osztályú, kissé képlékeny vagy képlékeny konzisztenciájú betonból, szivattyús technológiával, vibrátoros tömörítéssel, 25-50 cm vastagság között C25/30 - XC0 képlékeny kavicsbeton keverék CEM 52,5</t>
  </si>
  <si>
    <r>
      <t>pc. D</t>
    </r>
    <r>
      <rPr>
        <vertAlign val="subscript"/>
        <sz val="10"/>
        <color indexed="8"/>
        <rFont val="Times New Roman CE"/>
      </rPr>
      <t>max</t>
    </r>
    <r>
      <rPr>
        <sz val="10"/>
        <color indexed="8"/>
        <rFont val="Times New Roman CE"/>
      </rPr>
      <t xml:space="preserve"> = 16 mm, m = 6,5 finomsági modulussal</t>
    </r>
  </si>
  <si>
    <t>31-011-21.2.1.3-0240210</t>
  </si>
  <si>
    <t>Oszlop, pillér készítése, vasbetonból, kör-, sokszög vagy négyzet keresztmetszettel, X0v(H), XC1, XC2, XC3, XF2, XF3, XF4, XC2-XD2-XF1, XC3-XD2-XF1 környezeti osztályú, kissé képlékeny vagy képlékeny konzisztenciájú betonból, betonszivattyús</t>
  </si>
  <si>
    <r>
      <t>technológiával, vibrátoros tömörítéssel C25/30 - XC0 képlékeny kavicsbeton keverék CEM 52,5 pc.  D</t>
    </r>
    <r>
      <rPr>
        <vertAlign val="subscript"/>
        <sz val="10"/>
        <color indexed="8"/>
        <rFont val="Times New Roman CE"/>
      </rPr>
      <t>max</t>
    </r>
    <r>
      <rPr>
        <sz val="10"/>
        <color indexed="8"/>
        <rFont val="Times New Roman CE"/>
      </rPr>
      <t xml:space="preserve"> = 16 mm, m = 6,5 finomsági modulussal</t>
    </r>
  </si>
  <si>
    <t>31-021-1.3.3-0240210</t>
  </si>
  <si>
    <r>
      <t>Vasbeton gerenda készítése,  X0v(H), XC1, XC2, XC3 környezeti osztályú,  kissé képlékeny vagy képlékeny konzisztenciájú betonból, betonszivattyús technológiával, vibrátoros tömörítéssel, 750 cm</t>
    </r>
    <r>
      <rPr>
        <vertAlign val="superscript"/>
        <sz val="10"/>
        <color indexed="8"/>
        <rFont val="Times New Roman CE"/>
      </rPr>
      <t>2</t>
    </r>
    <r>
      <rPr>
        <sz val="10"/>
        <color indexed="8"/>
        <rFont val="Times New Roman CE"/>
      </rPr>
      <t xml:space="preserve"> keresztmetszet felett C25/30 - XC0 képlékeny kavicsbeton</t>
    </r>
  </si>
  <si>
    <r>
      <t>keverék CEM 52,5 pc.  D</t>
    </r>
    <r>
      <rPr>
        <vertAlign val="subscript"/>
        <sz val="10"/>
        <color indexed="8"/>
        <rFont val="Times New Roman CE"/>
      </rPr>
      <t>max</t>
    </r>
    <r>
      <rPr>
        <sz val="10"/>
        <color indexed="8"/>
        <rFont val="Times New Roman CE"/>
      </rPr>
      <t xml:space="preserve"> = 16 mm, m = 6,5 finomsági modulussal</t>
    </r>
  </si>
  <si>
    <t>31-021-4.3.2-0240210</t>
  </si>
  <si>
    <t>Sík vagy alulbordás vasbeton lemez készítése, 15°-os hajlásszögig, X0v(H), XC1, XC2, XC3 környezeti osztályú, kissé képlékeny vagy képlékeny konzisztenciájú betonból, betonszivattyús technológiával, vibrátoros tömörítéssel, 12 cm vastagság felett C25/30 -</t>
  </si>
  <si>
    <r>
      <t>XC0 képlékeny kavicsbeton keverék CEM 52,5 pc.  D</t>
    </r>
    <r>
      <rPr>
        <vertAlign val="subscript"/>
        <sz val="10"/>
        <color indexed="8"/>
        <rFont val="Times New Roman CE"/>
      </rPr>
      <t>max</t>
    </r>
    <r>
      <rPr>
        <sz val="10"/>
        <color indexed="8"/>
        <rFont val="Times New Roman CE"/>
      </rPr>
      <t xml:space="preserve"> = 16 mm, m = 6,5 finomsági modulussal</t>
    </r>
  </si>
  <si>
    <t>31-021-6.1.3.2-0240210</t>
  </si>
  <si>
    <t>Ferde vagy íves, sík és alulbordás vasbeton lemez készítése,  X0v(H), XC1, XC2, XC3 környezeti osztályú, kissé képlékeny vagy képlékeny konzisztenciájú betonból, 15°-os hajlásszög felett, egyoldali alsó zsaluzatra, betonszivattyús technológiával,</t>
  </si>
  <si>
    <r>
      <t>vibrációs tömörítéssel, 12 cm vastagság felett C25/30 - XC0 képlékeny kavicsbeton keverék CEM 52,5 pc.  D</t>
    </r>
    <r>
      <rPr>
        <vertAlign val="subscript"/>
        <sz val="10"/>
        <color indexed="8"/>
        <rFont val="Times New Roman CE"/>
      </rPr>
      <t>max</t>
    </r>
    <r>
      <rPr>
        <sz val="10"/>
        <color indexed="8"/>
        <rFont val="Times New Roman CE"/>
      </rPr>
      <t xml:space="preserve"> = 16 mm, m = 6,5 finomsági modulussal</t>
    </r>
  </si>
  <si>
    <t>31-021-10.11.1.3-0240210</t>
  </si>
  <si>
    <r>
      <t>Lépcső készítése vasbetonból, X0v(H), XC1, XC2, XC3 környezeti osztályú, kissé képlékeny vagy képlékeny konzisztenciájú betonból, betonszivattyús technológiával, vibrátoros tömörítéssel C25/30 - XC0 képlékeny kavicsbeton keverék CEM 52,5 pc.  D</t>
    </r>
    <r>
      <rPr>
        <vertAlign val="subscript"/>
        <sz val="10"/>
        <color indexed="8"/>
        <rFont val="Times New Roman CE"/>
      </rPr>
      <t>max</t>
    </r>
    <r>
      <rPr>
        <sz val="10"/>
        <color indexed="8"/>
        <rFont val="Times New Roman CE"/>
      </rPr>
      <t xml:space="preserve"> = 16</t>
    </r>
  </si>
  <si>
    <t>mm, m = 6,5 finomsági modulussal</t>
  </si>
  <si>
    <t>33-001-1.3.1.1.1.1-0200100</t>
  </si>
  <si>
    <t>Teherhordó és kitöltő falazat készítése, beton, könnyűbeton falazóblokk vagy zsaluzóelem termékekből, 150 mm falvastagságban, 150x500x250 mm-es méretű beton zsaluzóelemből, kitöltő betonnal, betonacél beépítéssel ZS 15-ös zsaluzóelem, 150/500/250 mm,</t>
  </si>
  <si>
    <t>C12/15-16/kissé képlékeny  kavicsbeton, B 38.24:6 mm átmérőjű betonacél lift sülyeszték fala</t>
  </si>
  <si>
    <t>GYERMEKORVOSI RENDELŐ
1188 Budapest, Nemes utca 22. hrsz.: 140661</t>
  </si>
  <si>
    <t>FŐÖSSZESÍTŐ</t>
  </si>
  <si>
    <t>KÖZPONTI FŰTÉS-HŰTÉS</t>
  </si>
  <si>
    <t>MESTERSÉGES SZELLŐZÉS</t>
  </si>
  <si>
    <t>VÍZELLÁTÁS-CSATORNÁZÁS</t>
  </si>
  <si>
    <t>KÜLSŐ GÉPÉSZETI SZERELÉS</t>
  </si>
  <si>
    <t>Összesen (NETTÓ)</t>
  </si>
  <si>
    <t>ANYAG+DÍJ ÖSSZESEN (NETTÓ)</t>
  </si>
  <si>
    <t>Központi fűtés-hűtés</t>
  </si>
  <si>
    <t>Árazott</t>
  </si>
  <si>
    <t>Menny</t>
  </si>
  <si>
    <t>Egys</t>
  </si>
  <si>
    <t>Viessmann Vitodens 100-W fűtőkazán 35kW
kondenzációs falikazán
- Kazántest Vitodens 100-W WB1C 35kW fűtő
- Műszaki melléklet Vitodens 100-W WB1C40
- Csatlakozó szerelvények fűtő kazánhoz</t>
  </si>
  <si>
    <t>Kéményrendszer Viessmann Vitodens 100-hoz</t>
  </si>
  <si>
    <t>Gázellátás tervek készítése és gázszolgáltatói jóváhagyás ügyintézése.</t>
  </si>
  <si>
    <t>Gázellátás hálózatának kivitelezése kompletten, közműbekötéssel, gázmérőhely kialakításával, föld alatti gázvezetékkel kazánházhoz vezetve, épület melletti felállással, 500mm magasságtól épületen belüli felállással kazánházba, majd kazánok megtáplálása.</t>
  </si>
  <si>
    <t>Nedvestengelyű, elektronikusan szabályozott
keringtető szivattyú, egyes,
fűtési, klímaalkalmazási és hűtési célokra,
("A energia osztályú"),
elektromotorral egybeépítve,
csővezetékbe beépítve,
WILO Yonos Maxo típusú,
menetes kivitelben, hollandis kötéskészletekkel
Yonos Maxo 25/0,5-7</t>
  </si>
  <si>
    <t>Nedvestengelyű, elektronikusan szabályozott
keringtető szivattyú, egyes,
fűtési, klímaalkalmazási és hűtési célokra,
("A energia osztályú"),
elektromotorral egybeépítve,
csővezetékbe beépítve,
WILO Yonos Maxo típusú,
menetes kivitelben, hollandis kötéskészletekkel
Yonos Maxo 25/0,5-10</t>
  </si>
  <si>
    <t>Háromjáratú keverőszelep menetes kivitelben, hollandis kötéskészletekkel, fűtési kör minőségi szabályozására, SAUTER BUN 015 F310 típus (kvs 2,5), AVM 115 SF132 mozgatómotorral, fűtés-oldali, és elektromos bekötéssel.</t>
  </si>
  <si>
    <t xml:space="preserve">Gázipari, víz-fűtés szerelési felhasználású gömbcsap,
sárgarézből (kék fogantyúval),
felszerelve,
MOFÉM AHA típusú,
belső menettel
1/2"-os </t>
  </si>
  <si>
    <t xml:space="preserve">Gázipari, víz-fűtés szerelési felhasználású gömbcsap,
sárgarézből (kék fogantyúval),
felszerelve,
MOFÉM AHA típusú,
belső menettel
3/4"-os </t>
  </si>
  <si>
    <t xml:space="preserve">Gázipari, víz-fűtés szerelési felhasználású gömbcsap,
sárgarézből (kék fogantyúval),
felszerelve,
MOFÉM AHA típusú,
belső menettel
1"-os </t>
  </si>
  <si>
    <t xml:space="preserve">Gázipari, víz-fűtés szerelési felhasználású gömbcsap,
sárgarézből (kék fogantyúval),
felszerelve,
MOFÉM AHA típusú,
belső menettel
1 1/4"-os </t>
  </si>
  <si>
    <t>Visszacsapószelep, felszerelve,
sárgarézbõl,  PN 10,  rozsdamentes szeleptányérral,
menetes kötésekkel, tömítésekkel, anyáscsavarokkal,
felszerelve,
rugós kivitelben
1/2"-os</t>
  </si>
  <si>
    <t>Visszacsapószelep, felszerelve,
sárgarézbõl,  PN 10,  rozsdamentes szeleptányérral,
menetes kötésekkel, tömítésekkel, anyáscsavarokkal,
felszerelve,
rugós kivitelben
1"-os</t>
  </si>
  <si>
    <t>Visszacsapószelep, felszerelve,
sárgarézbõl,  PN 10,  rozsdamentes szeleptányérral,
menetes kötésekkel, tömítésekkel, anyáscsavarokkal,
felszerelve,
rugós kivitelben
1 1/4"-os</t>
  </si>
  <si>
    <t>Szennyfogó szűrő szűrőbetéttel,
ellenkarimákkal, tömítésekkel, anyáscsavarokkal,
felszerelve,
ARI típusú,
PN 6
DN 25</t>
  </si>
  <si>
    <t>Szennyfogó szűrő szűrőbetéttel,
ellenkarimákkal, tömítésekkel, anyáscsavarokkal,
felszerelve,
ARI típusú,
PN 6
DN 32</t>
  </si>
  <si>
    <t>Kazántöltő és ürítő gömbcsap, sárgarézből,
felszerelve,
AHA-MOFÉM típusú,
1/2"</t>
  </si>
  <si>
    <t>Flamco Flexvent úszós automata légtelenítő szelep 1/2"</t>
  </si>
  <si>
    <t>Légleválasztó,
karimás kivitelben, ellenkarimákkal, tömítésekkel,
anyáscsavarokkal, felszerelve,
Flamcovent-F típusú,
DN 50</t>
  </si>
  <si>
    <t>Iszapleválasztó,
karimás kivitelben, ellenkarimákkal, tömítésekkel,
anyáscsavarokkal, felszerelve,
Clean típusú,
PN 16
DN 50</t>
  </si>
  <si>
    <t>SIEMENS VXI46.25 háromjáratú váltószelep
SUA21/3 szelepmozgató motorral
DN 25, kvs= 5.0,
csatlakozás: Rp1"
felszerelve, fűtésoldali és elektromos bekötéssel</t>
  </si>
  <si>
    <t>Előregyártott osztó vagy gyűjtő,
acélcsőből, mélydomború edényfenékkel,
előre beépített támaszokra helyezve, felszerelve.
Anyagminőség: MSZ EN 10216-1/P235TR2 (MSZ 29:1986 A 37),
108,0 x 3,6 mm-es acélcsőből
2 m hosszban</t>
  </si>
  <si>
    <t>Légedény,
acélcsőből mélydomború edényfenékkel,
csatlakozó és légelvezető csonkkal, szögacél támaszokkal,
1 db DN 15 MSZ 8475 elzárószeleppel, felszerelve és bekötve,
CSŐSZER F-53 típusú,
88,9 x 3,2 mm</t>
  </si>
  <si>
    <t>Gumimembrános zárt tágulási tartály,
gyári tartozékokkal, felszerelve,
ZILMET típusú,
50 literes</t>
  </si>
  <si>
    <t xml:space="preserve">Ipari fémtokos hőmérő, nagy egyenes,
környezetvédelmi előírásoknak megfelelő
töltőfolyadékkal (200°C-tól higanytöltéssel),
felszerelve, [LOMBIK gyártmányú] átm. 100 x 1/2" alsó csatlakozással 63 mm bemerülő hosszal </t>
  </si>
  <si>
    <t>Hőmérőcsonk, [CSŐSZER F-11 típusú,] köracélból esztergálva M 20.</t>
  </si>
  <si>
    <t>Zománcozott felirati jelzőtábla,
csavarozással felszerelve, [EMA LION gyártmányú,]
fehér alapon fekete betűkkel és kerettel, 1 sor írással 8 x  5 cm</t>
  </si>
  <si>
    <t>Kazánházi erősáramú kapcsolószekrény kazánok és hőközponti elemek erősáramú bekötésével.</t>
  </si>
  <si>
    <t>Üzemviteli manométer,
fekete festett acél házzal, műszerüveg
ablakkal, réz ötvözet mérőművel,
felszerelve, [LOMBIK gyártmányú] átm. 100 x 1/2" alsó csatlakozással 0-  6,0 bar mérési tartományban.</t>
  </si>
  <si>
    <t>GEBERIT Mapress típusú horganyzott acél csővezeték
préskötéssel, szakaszos nyomáspróbával,
szabadon szerelve,
csőidomokkal és csőbilincsekkel együtt,
központi fűtés-hűtés vezetéki célokra,
tartószerkezetekkel, horganyzott idomokkal, álmennyezetben, szabadon mennyezet alatt
szerelve DN15.</t>
  </si>
  <si>
    <t>GEBERIT Mapress típusú horganyzott acél csővezeték
préskötéssel, szakaszos nyomáspróbával,
szabadon szerelve,
csőidomokkal és csőbilincsekkel együtt,
központi fűtés-hűtés vezetéki célokra,
tartószerkezetekkel, horganyzott idomokkal, álmennyezetben, szabadon mennyezet alatt
szerelve DN20.</t>
  </si>
  <si>
    <t>GEBERIT Mapress típusú horganyzott acél csővezeték
préskötéssel, szakaszos nyomáspróbával,
szabadon szerelve,
csőidomokkal és csőbilincsekkel együtt,
központi fűtés-hűtés vezetéki célokra,
tartószerkezetekkel, horganyzott idomokkal, álmennyezetben, szabadon mennyezet alatt
szerelve DN25.</t>
  </si>
  <si>
    <t>GEBERIT Mapress típusú horganyzott acél csővezeték
préskötéssel, szakaszos nyomáspróbával,
szabadon szerelve,
csőidomokkal és csőbilincsekkel együtt,
központi fűtés-hűtés vezetéki célokra,
tartószerkezetekkel, horganyzott idomokkal, álmennyezetben, szabadon mennyezet alatt
szerelve DN32.</t>
  </si>
  <si>
    <t>GEBERIT Mapress típusú horganyzott acél csővezeték
préskötéssel, szakaszos nyomáspróbával,
szabadon szerelve,
csőidomokkal és csőbilincsekkel együtt,
központi fűtés-hűtés vezetéki célokra,
tartószerkezetekkel, horganyzott idomokkal, álmennyezetben, szabadon mennyezet alatt
szerelve DN50.</t>
  </si>
  <si>
    <t>Ötrétegű műanyag fűtési csővezeték aljzatban vagy falban szerelve, 6 mm nejlonfólia-kasírozott polietilén hőszigeteléssel, átm. 20.</t>
  </si>
  <si>
    <t>Ötrétegű műanyag fűtési csővezeték aljzatban vagy falban szerelve, 6 mm nejlonfólia-kasírozott polietilén hőszigeteléssel, átm. 25.</t>
  </si>
  <si>
    <t>Ötrétegű műanyag fűtési csővezeték aljzatban vagy falban szerelve, 6 mm nejlonfólia-kasírozott polietilén hőszigeteléssel, átm. 32.</t>
  </si>
  <si>
    <t>Beszabályzószelep
DANFOSS MSV-BD
DN20</t>
  </si>
  <si>
    <t>Padló-, vagy falfűtési osztó-gyűjtő, falba süllyesztett lemezszekrényben, elzáró-, és beszabályzó szerelvényekkel, 
3-3 csatlakozási hellyel.</t>
  </si>
  <si>
    <t>Padló-, vagy falfűtési osztó-gyűjtő, falba süllyesztett lemezszekrényben, elzáró-, és beszabályzó szerelvényekkel, 
5-5 csatlakozási hellyel.</t>
  </si>
  <si>
    <t>Padló-, vagy falfűtési osztó-gyűjtő, falba süllyesztett lemezszekrényben, elzáró-, és beszabályzó szerelvényekkel, 
7-7 csatlakozási hellyel.</t>
  </si>
  <si>
    <t>Padló-, vagy falfűtési osztó-gyűjtő, falba süllyesztett lemezszekrényben, elzáró-, és beszabályzó szerelvényekkel, 
8-8 csatlakozási hellyel.</t>
  </si>
  <si>
    <t>Padlófűtési mező Wawin VPE rendszerben aljzatba fektetve, legfeljebb 60-80 m hosszúságú körökből kialakítva.</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</si>
  <si>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600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</si>
  <si>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800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</si>
  <si>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1000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</si>
  <si>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1400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</si>
  <si>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1600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</si>
  <si>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1800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</si>
  <si>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300 mm építési magassággal, 2400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</si>
  <si>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400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</si>
  <si>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800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</si>
  <si>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1000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</si>
  <si>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1200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</si>
  <si>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1400 mm építési hosszúsággal</t>
  </si>
  <si>
    <t>Acéllemez lapradiátor,
négycsonkos kivitelben, a szerelési helyre széthordva,
(külön tételben kiírt szerelési tartozékokkal) összeállítva,
felszerelve és bekötve,
Dunaferr LUX-uNi DK 22 típusú,
kétsoros kivitel, két konvektorlemezzel, 600 mm építési magassággal, 2200 mm építési hosszúsággal</t>
  </si>
  <si>
    <t>ZENNER IMF25 + MULTIDATA WR3 hőmennyiségmérő
Térfogatáram-tartomány: 3,5 m3/h – 10 m3/h
DN25</t>
  </si>
  <si>
    <t>Új radiátorokra DANFOSS RA-N típusú  termosztatikus szeleptest egyenes-, vagy sarok kivitelben, szerszám nélküli előbeállítási lehetőséggel 1/2"-3/4" méretig KB menetes csatlakozással, nikkelezett sárgaréz anyagból, letapadás mentes szelepülékkel.</t>
  </si>
  <si>
    <t>Új radiátorokra RA2920 típusú termosztatikus érzékelőfej, vandálbizots kivitelbren, gyors reagálású gőz töltettel , lopásbiztos csatlakozóval, korlátozható és
rögzíthető beállítással.</t>
  </si>
  <si>
    <t>Új radiátorokra RLV-S típusú visszatérőbe építhető csavarzat, elzárható kivitelben 1/2"-3/4" méretig KB menetes csatlakozással, nikkelezett sárgaréz anyagból, egységcsomagban.</t>
  </si>
  <si>
    <t>Lefolyóvezetékek kondenz elszállítására
PVC-KG tokos mûanyag lefolyóvezeték gumigyûrûs toktömítésekkel, tartószerkezettel, csõidomokkal szakaszos tömörségi próbával, a szükséges számú
tisztító idomokkal, fal-födémátvezetéseknél
csõhüvellyel ellátva, rezgésmentes
tartószerkezettel, az álmennyezet felett ill. falban  szerelt vezetékszakaszok rezgésmentes rögzítéssel és fokozott hangszigeteléssel szerelve
32 x 1.8 mm</t>
  </si>
  <si>
    <t>VIEGA Sperrrfix típusú szárazbűzzár kondenz hálózat szennyvíz hálózatba történő becsatlakozásainál beépítve.</t>
  </si>
  <si>
    <t>Fisher DUO FS2MIF-180AE2
split klíma
Hűtőteljesítmény: 5400 W
Teljesítményfelvétel: 1700 W
Hálózati feszültség: 230/1/50
Max. áramfelvétel: 14,5 A
1 db beltéri egységgel
felszerelve, elektromos és hűtőközeg-oldali bekötéssel.</t>
  </si>
  <si>
    <t>Fisher FSOAI-Pro-121AE2
split klíma
Hűtőteljesítmény: 3500 W
Teljesítményfelvétel: 1190 W
Hálózati feszültség: 230/1/50
Max. áramfelvétel: 10 A
1 db beltéri egységgel
felszerelve, elektromos és hűtőközeg-oldali bekötéssel.</t>
  </si>
  <si>
    <t>Fisher QUATTRO FS4MIF-360AE2
multisplit klíma
Hűtőteljesítmény: 10550 W
Teljesítményfelvétel: 3880 W
Hálózati feszültség: 230/1/50
Max. áramfelvétel: 21,5 A
4 db beltéri egységgel
felszerelve, elektromos és hűtőközeg-oldali bekötéssel.</t>
  </si>
  <si>
    <t>Fisher PENTO FS4MIF-360AE2
multisplit klíma
Hűtőteljesítmény: 10550 W
Teljesítményfelvétel: 3880 W
Hálózati feszültség: 230/1/50
Max. áramfelvétel: 22 A
5 db beltéri egységgel
felszerelve, elektromos és hűtőközeg-oldali bekötéssel.</t>
  </si>
  <si>
    <t>Lágy, gyárilag szigetelt páros (duál) vegytiszta vörösréz cső. 
Klíma és hűtéstechnikai szereléshez. 
6-10x1mm</t>
  </si>
  <si>
    <t>Lágy, gyárilag szigetelt páros (duál) vegytiszta vörösréz cső. 
Klíma és hűtéstechnikai szereléshez. 
6-12x1mm</t>
  </si>
  <si>
    <t>Mesterséges Szellőzés</t>
  </si>
  <si>
    <t>DUPLEX 1100 Multi Eco / 10/0 típusú léglezelő
Kivitel: Beltéri, földön álló.
Szellőző térfogatáram: 875 m3/h
Légcsatorna ellenállás: 300 Pa
Szűrés: F7
Hővisszanyerés: Ellenáramú, 87% hatásfokkal
beüzemeléssel, automatikával. (Ajánlatszám.: ZH20304/0)</t>
  </si>
  <si>
    <t>Légkezelő egység felszállítása gépházba egy egységben és pontos elhelyezése.</t>
  </si>
  <si>
    <t>Kondenz vezeték csatlakoztatása szennyvíz hálózathoz.</t>
  </si>
  <si>
    <t>Befúvó rendszer lég-oldali csatlakoztatása légkezelőhöz.</t>
  </si>
  <si>
    <t>Elszívó rendszer lég-oldali csatlakoztatása légkezelőhöz.</t>
  </si>
  <si>
    <t>Födémáttörés készítése 0,2 m2 keresztmetszetig.</t>
  </si>
  <si>
    <t>AIRVENT DH típusú befúvó légrács, egyenként állítható vízszintes és függőleges lamellákkal, felszerelve, szerelő rámával, fehér színben, névleges méret: 400x100 mm</t>
  </si>
  <si>
    <t>AIRVENT E5  típusú fix négyzetbetétes elszívó légrács, felszerelve, szerelő rámával, fehér színben, névleges méret: 400x200 mm</t>
  </si>
  <si>
    <t>AIRVENT E5  típusú fix négyzetbetétes elszívó légrács, felszerelve, szerelő rámával, fehér színben, névleges méret: 300x100 mm</t>
  </si>
  <si>
    <t>Egyedi ajtórács, 300x100 mm méretben, ajtóba beépítve</t>
  </si>
  <si>
    <t>Beállítószelep,
horganyzott acéllemezből, erős merevítőkkel, megerősített
szeleplappal ellátva, kézi beállításhoz, U profilú EPDM
gumiperem tömítéssel, (de a beszabályozás külön tételben
történő elszámolásával), felszerelve,
LINDAB Damper DRU típusú, NA 100</t>
  </si>
  <si>
    <t>Beállítószelep,
horganyzott acéllemezből, erős merevítőkkel, megerősített
szeleplappal ellátva, kézi beállításhoz, U profilú EPDM
gumiperem tömítéssel, (de a beszabályozás külön tételben
történő elszámolásával), felszerelve,
LINDAB Damper DRU típusú, NA 125</t>
  </si>
  <si>
    <t>Airvent KV/P 100, beszabályozható légszelep, átm. 100 mm csatlakozó mérettel csavarozással rögzíthető kivitelben, kör csatlakozással, fehérre festett acél kerettel, lemezcsatornára felszerelve, 
KV/P 100.</t>
  </si>
  <si>
    <t>Flexibilis kör légcsatorna NA100 méretben.</t>
  </si>
  <si>
    <t>Kör keresztmetszetű spirálkorcolt merev lemezcső,
horganyzott acélszalagból,
külön tételben kiírt tartószerkezetre szerelve,
LINDAB Safe SR típusú,
merevítés nélkül
NA 100 lv. 0,50 mm</t>
  </si>
  <si>
    <t>Kör keresztmetszetű spirálkorcolt merev lemezcső,
horganyzott acélszalagból,
külön tételben kiírt tartószerkezetre szerelve,
LINDAB Safe SR típusú,
merevítés nélkül
NA 125 lv. 0,50 mm</t>
  </si>
  <si>
    <t>Kör keresztmetszetű spirálkorcolt merev lemezcső,
horganyzott acélszalagból,
külön tételben kiírt tartószerkezetre szerelve,
LINDAB Safe SR típusú,
merevítés nélkül
NA 160 lv. 0,50 mm</t>
  </si>
  <si>
    <t>Kör keresztmetszetű spirálkorcolt merev lemezcső,
horganyzott acélszalagból,
külön tételben kiírt tartószerkezetre szerelve,
LINDAB Safe SR típusú,
merevítés nélkül
NA 250 lv. 0,50 mm</t>
  </si>
  <si>
    <t>Egyenes korcolt lemezvezeték,
négyszög keresztmetszettel, tipizált kötésanyaggal,
külön tételben kiírt tartószerkezetre felszerelve,
horganyzott acéllemezből, MEZ peremmel, II.kivitelben, 0-7-1,10 mm vtg.</t>
  </si>
  <si>
    <t>Korcolt lemezidom,
négyszög keresztmetszettel, tipizált kötésanyaggal,
külön tételben kiírt tartószerkezetre felszerelve,
horganyzott acéllemezből, MEZ peremmel, II.kivitelben, 0,7-1,10 mm vtg.</t>
  </si>
  <si>
    <t>Légtechnikai rendszer légcsatorna hálózatának tarószerkezete függesztőkkel, C-sínnel.</t>
  </si>
  <si>
    <t>Befúvó légcsatorna hálózatra 19mm  párazáró hőszigetelés.</t>
  </si>
  <si>
    <t>Kültéri légcsatorna hőszigetelése 30mm alukasírozott kőzetgyapot hőszigeteléssel, vázszerkezetre szerelt alulemez burkolattal ellátva.</t>
  </si>
  <si>
    <t>Légtechnikai rendszerek  beüzemelése és beszabályozása, próbaüzeme.</t>
  </si>
  <si>
    <t>Rendszer műszaki átadása, kezelési utasítás készítése.</t>
  </si>
  <si>
    <t>Vízellátás-csatornázás</t>
  </si>
  <si>
    <t>Hátsókiömlésû WC berendezés, mely áll: 1 db szerelõállványra szerelt csésze felerõsítõ csavarokkal, tartószerkezettel, PVC öblítõcsõvel, gumitömítéssel, GEBERIT KombiFix kivitel felszerelve, 1 rejtett szerelõfalba épített tartállyal 1 db import müanyag fedeles üléssel 1 db tartalékelzáró csempeszelep piperetárgyakkal kompletten, kiegészítõkkel. Hátsókiömlésû WC</t>
  </si>
  <si>
    <t xml:space="preserve">Porcelán mosdóberendezés , szükséges kiegészítõkkel. kevert vízre, mely áll:1 db , megfelelõ szintmagasságra szerelve félporcelán fehér színben, felszerelve, a szükséges tartószerelvényekkel az orvostechnológiai kiírás szerinti csapteleppel, csatlakozó csõvel, infra érzékelõvel BK03002 kompletten tartozékokkal.1 db tartalékelzáró sárgaréz sarokszelep 1182/H típus 1/2" 1 db falikorong 747/lh 1/2" sárgaréz 1 db krómozott csõszifon nikk. s.réz állítható csatlakozó csõvel, leeresztõ szeleppel, 1 1/4" (363)1 db lefolyó könyök PVC-bõl hegesztett kivitelben 40/32 mm belsõépítész kiírásban található piperetárgyakkal kompletten, kiegészítõkkel. Mosdó </t>
  </si>
  <si>
    <t>Acéllemez zuhany mely áll: 1 db zuhany kifolyófejbõl 1/2" 1 db B&amp;K falba szerelt nyomógombos zuhany csapteleppel 1 db zuhanytál, szaniter akrilból, beépíthetõ kivitelben, 2 db falikorong 747/lh 1/2" 2 db tartalékelzáró csempeszelep s.réz nikk. fogantyúval és rózsával 1/2", HL bûzelzáróval, kompletten, kiegészítõkkel,felszerelve,zuhanytálca</t>
  </si>
  <si>
    <t>Kerámia vizelde berendezés,
felerősítő dübelkészlettel, gumitömítésekkel felszerelve,
KERAMAG DELTA-Fondo típusú,
külső vízbekötéssel</t>
  </si>
  <si>
    <t>Háttámlás falikút szükséges szerelvényekkel, szerelési segédanyagokkal, beépítve, felszerelve, hideg-, és melegvíz csatlakozásokkal.</t>
  </si>
  <si>
    <t>Pultba süllyesztett mosogató acéllemezből, kívül belül fehérre zománcozva,
gumiperemmel, lánctartóval, gyöngylánccal, műanyag dugóval,
leeresztőszeleppel, bűzelzáróval,
1 db MOFÉM álló mosogatócsapteleppel,
2 db falikoronggal,
2 db MOFÉM sarokszeleppel, nyomó összekötőcsővel
egymedencés,
MOFÉM JUNIOR ECO 652-0042-00 sz. egykaros csapteleppel</t>
  </si>
  <si>
    <t>Pultba süllyesztett mosogató acéllemezből, kívül belül fehérre zománcozva,
gumiperemmel, lánctartóval, gyöngylánccal, műanyag dugóval,
leeresztőszeleppel, bűzelzáróval,
1 db MOFÉM álló mosogatócsapteleppel,
2 db falikoronggal,
2 db MOFÉM sarokszeleppel, nyomó összekötőcsővel
kétmedencés,
MOFÉM JUNIOR ECO 652-0042-00 sz. egykaros csapteleppel</t>
  </si>
  <si>
    <t>Hátsókiömlésû mozgássérült WC berendezés, mely áll: 1 db szerelõállványra szerelt csésze felerõsítõ csavarokkal, tartószerkezettel, PVC öblítõcsõvel, gumitömítéssel, GEBERIT KombiFix kivitel felszerelve, 1 rejtett szerelõfalba épített tartállyal 1 db import müanyag fedeles üléssel 1 db tartalékelzáró csempeszelep piperetárgyakkal kompletten, kiegészítõkkel. Hátsókiömlésû WC mozgássérült használatra alkalmas kivitelben.</t>
  </si>
  <si>
    <t>Porcelán mozgássérült mosdóberendezés , szükséges kiegészítõkkel. kevert vízre, mely áll:1 db , megfelelõ szintmagasságra szerelve félporcelán fehér színben, felszerelve, a szükséges tartószerelvényekkelkompletten tartozékokkal.1 db tartalékelzáró sárgaréz sarokszelep 1182/H típus 1/2" 1 db falikorong 747/lh 1/2" sárgaréz 1 db krómozott csõszifon nikk. s.réz állítható csatlakozó csõvel, leeresztõ szeleppel, 1 1/4" (363)1 db lefolyó könyök PVC-bõl hegesztett kivitelben 40/32 mm belsõépítész kiírásban található piperetárgyakkal kompletten, kiegészítõkkel. 
Mosdó mozgássérült használatra alkalmas kivitelben.</t>
  </si>
  <si>
    <t>Hajdu STA 300C2
2 hőcserélős indirekt fűtésű melegvíztároló
álló kivitelben, felszerelve,
(de az elektromos bekötés nélkül),
300 literes</t>
  </si>
  <si>
    <t>Hajdu STA 800C2
2 hőcserélős indirekt fűtésű melegvíztároló
álló kivitelben, felszerelve, zipzározható hőszigetelésselH=2310mm; D=990 mm,
800 literes</t>
  </si>
  <si>
    <t>Ipari egyoszlopos, szakaszos üzemű automata vízlágyító berendezés,
ioncserélő gyantatöltettel, a gyantatöltetet tartó és sóoldó tartállyal,
menetes csatlakozásokkal, a víznyomó hálózatba bekötve,
szennyvíz csatlakoztatással,
CWG típusú,
idővezérelt,
kis teljesítményű
VAS 15F 1"/CWG-CH 0,6 - 1,0 m3/h</t>
  </si>
  <si>
    <t>Kondenzátum semlegesítő berendezés, kondenz elvezető legolyóvezeték hálózatba építve, 
GENO-NEUTRA V N-70</t>
  </si>
  <si>
    <t>Semlegesítő granulátum (8kg)</t>
  </si>
  <si>
    <t>Nedvestengelyű, elektronikusan szabályozott
keringtető szivattyú, egyes,
HMV cirkulációs célokra,
("A energia osztályú"),
elektromotorral egybeépítve,
WILO STAR-Z típusú,
menetes kivitelben, hollandis kötéskészletekkel
 WILO STAR-Z 25/6 DM PN10</t>
  </si>
  <si>
    <t>Gumimembrános zárt tágulási tartály,
használati vízre
gyári tartozékokkal, felszerelve,
EXTRAVAREM típusú,
25 literes</t>
  </si>
  <si>
    <t>Kiemelt betonalap készítése HMV tárolók számára
1,2 m2 alapterülettel.</t>
  </si>
  <si>
    <t>Termosztatikus keverőszelep leforrázás elleni védelemhez használati vízre, beállított hőmérséklet 50°C
DN32</t>
  </si>
  <si>
    <t>Kombinált biztonsági szelep DN32 méretben, lefúvatóval, visszacsapó szelep funkcióval</t>
  </si>
  <si>
    <t>Honeywell HS10 típusú vízszûrõ berendezés, szükséges
szerelvényekkel
DN 40</t>
  </si>
  <si>
    <t>DN 40 Almérő</t>
  </si>
  <si>
    <t>Feszmérõ alumínium házban, fém burkolattal,
a maximális üzemnyomást jelzõ mutatóval,
1/2"-os alsó csatlakozással, felszerelve,
0- 4 bar mérési határok között</t>
  </si>
  <si>
    <t>DN 25 Almérő</t>
  </si>
  <si>
    <t xml:space="preserve">Gázipari, víz-fűtés szerelési felhasználású gömbcsap,
sárgarézből (kék fogantyúval),
felszerelve,
MOFÉM AHA típusú,
belső menettel
1 1/2"-os </t>
  </si>
  <si>
    <t>Légbeszívó szelep a vízhálózat ürítéséhez, magaspontokra szerelve. DN15</t>
  </si>
  <si>
    <t>Töltő és ürítő gömbcsap, sárgarézből,
felszerelve,
AHA-MOFÉM típusú,
1/2"</t>
  </si>
  <si>
    <t>Beszabályzó szelep cirkulációs hálózathoz DN15 méretben.</t>
  </si>
  <si>
    <t>Lemezszekrény kiépítése falban, csempeajtóval ellátva.</t>
  </si>
  <si>
    <t>Vékonyfalú installációs vörösrézcső
préskötéssel hideg-melegvíz nyomóvezetéki,
központi fűtési célokra, szakaszos nyomáspróbával,
szabadon szerelve,
csőidomokkal és csőbilincsekkel együtt,
SUPERSAN típusú,
lágy kivitelben
átm. 18x1,0 mm</t>
  </si>
  <si>
    <t>Vékonyfalú installációs vörösrézcső
préskötéssel hideg-melegvíz nyomóvezetéki,
központi fűtési célokra, szakaszos nyomáspróbával,
szabadon szerelve,
csőidomokkal és csőbilincsekkel együtt,
SUPERSAN típusú,
lágy kivitelben
átm. 22x1,0 mm</t>
  </si>
  <si>
    <t>Vékonyfalú installációs vörösrézcső
préskötéssel hideg-melegvíz nyomóvezetéki,
központi fűtési célokra, szakaszos nyomáspróbával,
szabadon szerelve,
csőidomokkal és csőbilincsekkel együtt,
SUPERSAN típusú,
lágy kivitelben
átm. 28x1,5 mm</t>
  </si>
  <si>
    <t>Vékonyfalú installációs vörösrézcső
préskötéssel hideg-melegvíz nyomóvezetéki,
központi fűtési célokra, szakaszos nyomáspróbával,
szabadon szerelve,
csőidomokkal és csőbilincsekkel együtt,
SUPERSAN típusú,
lágy kivitelben
átm. 42x1,5 mm</t>
  </si>
  <si>
    <t>Ötrétegű műanyag csővezeték aljzatban vagy falban szerelve, 6 mm nejlonfólia-kasírozott polietilén hőszigeteléssel, átm. 16.</t>
  </si>
  <si>
    <t>Ötrétegű műanyag csővezeték aljzatban vagy falban szerelve, 6 mm nejlonfólia-kasírozott polietilén hőszigeteléssel, átm. 20.</t>
  </si>
  <si>
    <t>Ötrétegű műanyag csővezeték aljzatban vagy falban szerelve, 6 mm nejlonfólia-kasírozott polietilén hőszigeteléssel, átm. 25.</t>
  </si>
  <si>
    <t>Ötrétegű műanyag csővezeték aljzatban vagy falban szerelve, 6 mm nejlonfólia-kasírozott polietilén hőszigeteléssel, átm. 32.</t>
  </si>
  <si>
    <t>Ötrétegű műanyag csővezeték aljzatban vagy falban szerelve, 6 mm nejlonfólia-kasírozott polietilén hőszigeteléssel, átm. 40.</t>
  </si>
  <si>
    <t>Negatív vízminta ÁNTSZ engedély beszerzésével Elõirányzat</t>
  </si>
  <si>
    <t>Hatósági nyomáspróba megtartása a Vízmûvek megbizottjának jelenlété- ben, a Vízmûvek elõirásai szerint - a szükséges munkaerõ, mûszerek és próbaszivattyú szolgáltatásával.</t>
  </si>
  <si>
    <t>Víz,- csatornaszerelési munkák átadás-átvételi eljárásával kapcsolatos költségek átadási dokumentáció készítés.</t>
  </si>
  <si>
    <t>átadási eljárás lefolytatása</t>
  </si>
  <si>
    <t>kezelési utasítás készítés</t>
  </si>
  <si>
    <t>Csatornázási szerelvények
Hutterer + Lechner termékek,
HL-21 jelû csepegtető tölcsér,
HL-21 jelû</t>
  </si>
  <si>
    <t>Csatornázási szerelvények
Hutterer + Lechner termékek,
HL-510NPr jelû padlóösszefolyó,
HL-510NPr jelû</t>
  </si>
  <si>
    <t>Csatornázási szerelvények
Hutterer + Lechner termékek,
HL-77.1 jelû padlóösszefolyó,
HL-77.1 jelû</t>
  </si>
  <si>
    <t>Csatornázási szerelvények
Hutterer + Lechner termékek,
HL-405 jelû fali szett
víz-, és csatorna csatlakozással</t>
  </si>
  <si>
    <t>Csatornázási szerelvények
Hutterer + Lechner termékek,
HL-900 jelû légbeszívó szelep,
HL-900 jelû</t>
  </si>
  <si>
    <t>Csatornázási szerelvények
Hutterer + Lechner termékek,
HL-904 jelû légbeszívó szelep,
HL-904 jelû</t>
  </si>
  <si>
    <t>Lefolyóvezetékek
PVC-KG tokos mûanyag lefolyóvezeték gumigyûrûs toktömítésekkel, tartószerkezettel, csõidomokkal szakaszos tömörségi próbával, a szükséges számú
tisztító idomokkal, fal-födémátvezetéseknél
csõhüvellyel ellátva, rezgésmentes
tartószerkezettel, az álmennyezet felett ill. falban  szerelt vezetékszakaszok rezgésmentes rögzítéssel és fokozott hangszigeteléssel szerelve
50 x 1.8 mm</t>
  </si>
  <si>
    <t>Lefolyóvezetékek
PVC-KG tokos mûanyag lefolyóvezeték gumigyûrûs toktömítésekkel, tartószerkezettel, csõidomokkal szakaszos tömörségi próbával, a szükséges számú
tisztító idomokkal, fal-födémátvezetéseknél
csõhüvellyel ellátva, rezgésmentes
tartószerkezettel, az álmennyezet felett ill. falban  szerelt vezetékszakaszok rezgésmentes rögzítéssel és fokozott hangszigeteléssel szerelve
63 x 1.9 mm</t>
  </si>
  <si>
    <t>Lefolyóvezetékek
PVC-KG tokos mûanyag lefolyóvezeték gumigyûrûs toktömítésekkel, tartószerkezettel, csõidomokkal szakaszos tömörségi próbával, a szükséges számú
tisztító idomokkal, fal-födémátvezetéseknél
csõhüvellyel ellátva, rezgésmentes
tartószerkezettel, az álmennyezet felett ill. falban  szerelt vezetékszakaszok rezgésmentes rögzítéssel és fokozott hangszigeteléssel szerelve
110 x 2,2 mm</t>
  </si>
  <si>
    <t>Lefolyóvezetékek
KG-PVC lefolyó csõvezeték P1 nyomásfokozatú,
(MSZ 8000-4:1981), gumigyûrûs kötésekkel,
szakaszos tömörségi próbával, a szükséges számú
tisztító idomokkal, fal-födémátvezetéseknél
csõhüvellyel ellátva, rezgésmentes
tartószerkezettel,
horonyba DN100 - KG-PVC</t>
  </si>
  <si>
    <t>Lefolyóvezetékek
GEBERIT-PE lefolyó csõvezeték P1 nyomásfokozatú,
, hegesztett kötésekkel,
szakaszos tömörségi próbával, a szükséges számú
földárokba fektetve, földmunkával DN100 - GEBERIT-PE</t>
  </si>
  <si>
    <t>Lefolyóvezetékek
GEBERIT-PE lefolyó csõvezeték P1 nyomásfokozatú,
, hegesztett kötésekkel,
szakaszos tömörségi próbával, a szükséges számú
földárokba fektetve, földmunkával DN125 - GEBERIT-PE</t>
  </si>
  <si>
    <t>Külső gépészeti munkák</t>
  </si>
  <si>
    <t>Lefolyóvezetékek
KG-PVC lefolyó csõvezeték P1 nyomásfokozatú,
(MSZ 8000-4:1981), gumigyûrûs kötésekkel,
szakaszos tömörségi próbával, a szükséges számú
tisztító idomokkal, fal-födémátvezetéseknél
csõhüvellyel ellátva, rezgésmentes
tartószerkezettel,
földárokba fektetve, földmunkával DN100 - KG-PVC</t>
  </si>
  <si>
    <t>Lefolyóvezetékek
KG-PVC lefolyó csõvezeték P1 nyomásfokozatú,
(MSZ 8000-4:1981), gumigyûrûs kötésekkel,
szakaszos tömörségi próbával, a szükséges számú
tisztító idomokkal, fal-födémátvezetéseknél
csõhüvellyel ellátva, rezgésmentes
tartószerkezettel,
földárokba fektetve, földmunkával DN125 - KG-PVC</t>
  </si>
  <si>
    <t>Lefolyóvezetékek
KG-PVC lefolyó csõvezeték P1 nyomásfokozatú,
(MSZ 8000-4:1981), gumigyûrûs kötésekkel,
szakaszos tömörségi próbával, a szükséges számú
tisztító idomokkal, fal-födémátvezetéseknél
csõhüvellyel ellátva, rezgésmentes
tartószerkezettel,
földárokba fektetve, földmunkával DN150 - KG-PVC</t>
  </si>
  <si>
    <t>Lefolyóvezetékek
KG-PVC lefolyó csõvezeték P1 nyomásfokozatú,
(MSZ 8000-4:1981), gumigyûrûs kötésekkel,
szakaszos tömörségi próbával, a szükséges számú
tisztító idomokkal, fal-födémátvezetéseknél
csõhüvellyel ellátva, rezgésmentes
tartószerkezettel,
földárokba fektetve, földmunkával DN200 - KG-PVC</t>
  </si>
  <si>
    <t>Lefolyóvezetékek
GEBERIT-PE lefolyó csõvezeték P1 nyomásfokozatú,
, hegesztett kötésekkel,
szakaszos tömörségi próbával, a szükséges számú
földárokba fektetve, földmunkával DN125- GEBERIT-PE</t>
  </si>
  <si>
    <t>Műanyag tisztítóakna, Wavin, NA300, h=1000-3000 mm mélységig</t>
  </si>
  <si>
    <t>Vízzárósági vizsgálat elfalazással, csatorna 5 bar</t>
  </si>
  <si>
    <t>Tervezett víz- és szennyvízhálózat bekötése meglévő közműhálózatra, szolgáltatói díjakkal</t>
  </si>
  <si>
    <t>PURECO ENERGIS/X-BOX szikkasztó rendszer
10x10 egységből álló blokk
1 db egység: 600x600x600 mm
beépítve, földmunkával</t>
  </si>
  <si>
    <t>PE80 SDR11 víznyomó vezeték előre gyártott idomokkal, szakaszos nyomáspróbával, hegesztett kötésekkel, szükséges földmunkával, talajba fektetve, átlagos fektetési mélység: 1,5 m
KPE cső átm.40</t>
  </si>
  <si>
    <t>DN40 vízmérő, szerelése meglévő aknába</t>
  </si>
  <si>
    <t>DN40 Visszacsapó szelep</t>
  </si>
  <si>
    <t>Fali átvezetőidom átm. 40-es csőhöz</t>
  </si>
  <si>
    <t>Kerti tömlővéges altalaj golyóscsap
Réz CW617N-UNI-EN 12165 test és tömlővég
Alumínium kar piros műanyag bevonattal
Föld alatti beépítés
Méret, menet (EN-ISO 228/1): 1 1/2" (6/4 colos)</t>
  </si>
  <si>
    <t>Csapszekrény kiépítése alatalaj golyóscsap számára, fagyhatár alatti mélységbe szerelve, földmunkával</t>
  </si>
  <si>
    <t>Tétel</t>
  </si>
  <si>
    <t>Mennyiség</t>
  </si>
  <si>
    <t>Mérték-    egység</t>
  </si>
  <si>
    <t>Munkadíj egységár</t>
  </si>
  <si>
    <t>Anyagdíj</t>
  </si>
  <si>
    <t>Munkadíj</t>
  </si>
  <si>
    <t>A költségvetés a gyengeáramú rendszerek aktív elemeit nem tartalmazza!</t>
  </si>
  <si>
    <t>1. Védőcsövek, tartószerkezetek:</t>
  </si>
  <si>
    <t>1.01</t>
  </si>
  <si>
    <t>Hajlékony PVC védőcső horonyba fektetve, elágazó dobozokkal, horonyvéséssel, vakolatok pótlással, helyreállítási munkákkal, FX Ø16 mm</t>
  </si>
  <si>
    <t>1.02</t>
  </si>
  <si>
    <t>Hajlékony PVC védőcső horonyba fektetve, elágazó dobozokkal, horonyvéséssel, vakolatok pótlással, helyreállítási munkákkal, FX Ø20 mm</t>
  </si>
  <si>
    <t>1.03</t>
  </si>
  <si>
    <t>Hajlékony PVC védőcső falon kívül, álmennyezet fölött vagy aljzatban vezetve, elágazó dobozokkal, FXPM Ø16 mm</t>
  </si>
  <si>
    <t>1.04</t>
  </si>
  <si>
    <t>Hajlékony PVC védőcső falon kívül, álmennyezet fölött vagy aljzatban vezetve, elágazó dobozokkal, FXPM Ø20 mm</t>
  </si>
  <si>
    <t>1.05</t>
  </si>
  <si>
    <t>Hajlékony PVC védőcső falon kívül, álmennyezet fölött vagy aljzatban vezetve, elágazó dobozokkal, FXPM Ø40 mm</t>
  </si>
  <si>
    <t>1.06</t>
  </si>
  <si>
    <t>MÜ-I védőcső falon kívül, álmennyezet fölött vagy aljzatban vezetve, elágazó dobozokkal, Ø36 mm</t>
  </si>
  <si>
    <t>1.07</t>
  </si>
  <si>
    <t>KPE védőcső földárokba fektetve vagy asbeton szerkezetben betonozás előtt elhelyezve Ø40mm</t>
  </si>
  <si>
    <t>1.08</t>
  </si>
  <si>
    <t>KPE védőcső földárokba fektetve vagy asbeton szerkezetben betonozás előtt elhelyezve Ø63 mm</t>
  </si>
  <si>
    <t>1.09</t>
  </si>
  <si>
    <t>Fém kábeltálca perforált kivitelben, korrózió és károsító behatásoknak ellenálló kivitelben, 60 mm-es oldalmagassággal, 0,75mm lemezvastagsággal, 1,5 méterenként gyári tartószerkezettel, rögzítő elemekkel, apróanyagokkal, mennyezetre vagy falra szerelve
Típus: OBO RKS 200mm széles</t>
  </si>
  <si>
    <t>1.10</t>
  </si>
  <si>
    <t>Fém kábeltálca perforált kivitelben, korrózió és károsító behatásoknak ellenálló kivitelben, 60 mm-es oldalmagassággal, 0,75mm lemezvastagsággal, 1,5 méterenként gyári tartószerkezettel, rögzítő elemekkel, apróanyagokkal, mennyezetre vagy falra szerelve
Típus: OBO RKS 300mm széles</t>
  </si>
  <si>
    <t>1.11</t>
  </si>
  <si>
    <t>Kábelátvezetések tűzgátló lezárása a szerkezetre előírt tűzállósági határérték követelménnyel.</t>
  </si>
  <si>
    <t>1.12</t>
  </si>
  <si>
    <t>Kábelárok ásás földkitermeléssel, kábelek részére, 10 cm vastagságú homokágy készítéssel, műanyag védőfedlappal, jelző szalag elhelyezéssel, földvisszatöltéssel, döngöléssel (komplex tétel) 0,6  m széles, 0,8 m mély kábelárok</t>
  </si>
  <si>
    <t>2. Vezetékek, kábelek:</t>
  </si>
  <si>
    <t>Kisfeszültségű kábelek szállítása, üzemkészre szerelése és üzembevétele, beleértve azok elhelyezését és rögzítését, valamint az összes segédanyagot, kábelvég elzárókat, kötődobozokat, végkiképzéseket, jelöléseket és csatlakoztatási munkákat.</t>
  </si>
  <si>
    <t>2.01</t>
  </si>
  <si>
    <r>
      <t>Műanyag szigetelésű réz erű kiskábel NYM típusú 2x1,5 mm</t>
    </r>
    <r>
      <rPr>
        <vertAlign val="superscript"/>
        <sz val="11"/>
        <rFont val="Calibri"/>
        <family val="2"/>
        <charset val="238"/>
      </rPr>
      <t>2</t>
    </r>
  </si>
  <si>
    <t>2.02</t>
  </si>
  <si>
    <r>
      <t>Műanyag szigetelésű réz erű kiskábel NYM típusú 3x1,5 mm</t>
    </r>
    <r>
      <rPr>
        <vertAlign val="superscript"/>
        <sz val="11"/>
        <rFont val="Calibri"/>
        <family val="2"/>
        <charset val="238"/>
      </rPr>
      <t>2</t>
    </r>
  </si>
  <si>
    <t>2.03</t>
  </si>
  <si>
    <r>
      <t>Műanyag szigetelésű réz erű kiskábel NYM típusú 3x2,5 mm</t>
    </r>
    <r>
      <rPr>
        <vertAlign val="superscript"/>
        <sz val="11"/>
        <rFont val="Calibri"/>
        <family val="2"/>
        <charset val="238"/>
      </rPr>
      <t>2</t>
    </r>
  </si>
  <si>
    <t>2.04</t>
  </si>
  <si>
    <r>
      <t>Műanyag szigetelésű réz erű kiskábel NYM típusú 3x6 mm</t>
    </r>
    <r>
      <rPr>
        <vertAlign val="superscript"/>
        <sz val="11"/>
        <rFont val="Calibri"/>
        <family val="2"/>
        <charset val="238"/>
      </rPr>
      <t>2</t>
    </r>
  </si>
  <si>
    <t>2.05</t>
  </si>
  <si>
    <r>
      <t>Műanyag szigetelésű réz erű kiskábel NYM típusú 4x1,5 mm</t>
    </r>
    <r>
      <rPr>
        <vertAlign val="superscript"/>
        <sz val="11"/>
        <rFont val="Calibri"/>
        <family val="2"/>
        <charset val="238"/>
      </rPr>
      <t>2</t>
    </r>
  </si>
  <si>
    <t>2.06</t>
  </si>
  <si>
    <r>
      <t>Műanyag szigetelésű réz erű kiskábel NYM típusú 5x1,5 mm</t>
    </r>
    <r>
      <rPr>
        <vertAlign val="superscript"/>
        <sz val="11"/>
        <rFont val="Calibri"/>
        <family val="2"/>
        <charset val="238"/>
      </rPr>
      <t>2</t>
    </r>
  </si>
  <si>
    <t>2.07</t>
  </si>
  <si>
    <r>
      <t>Műanyag szigetelésű réz erű kiskábel NYM típusú 5x2,5 mm</t>
    </r>
    <r>
      <rPr>
        <vertAlign val="superscript"/>
        <sz val="11"/>
        <rFont val="Calibri"/>
        <family val="2"/>
        <charset val="238"/>
      </rPr>
      <t>2</t>
    </r>
  </si>
  <si>
    <t>2.08</t>
  </si>
  <si>
    <r>
      <t>Műanyag szigetelésű réz erű kábel NYY-J típusú 5x6 mm</t>
    </r>
    <r>
      <rPr>
        <vertAlign val="superscript"/>
        <sz val="11"/>
        <rFont val="Calibri"/>
        <family val="2"/>
        <charset val="238"/>
      </rPr>
      <t>2</t>
    </r>
  </si>
  <si>
    <t>2.09</t>
  </si>
  <si>
    <r>
      <t>Műanyag szigetelésű réz erű kábel NYY-J típusú 5x10 mm</t>
    </r>
    <r>
      <rPr>
        <vertAlign val="superscript"/>
        <sz val="11"/>
        <rFont val="Calibri"/>
        <family val="2"/>
        <charset val="238"/>
      </rPr>
      <t>2</t>
    </r>
  </si>
  <si>
    <t>2.10</t>
  </si>
  <si>
    <r>
      <t>Műanyag szigetelésű réz erű kábel NYY-J típusú 5x16 mm</t>
    </r>
    <r>
      <rPr>
        <vertAlign val="superscript"/>
        <sz val="11"/>
        <rFont val="Calibri"/>
        <family val="2"/>
        <charset val="238"/>
      </rPr>
      <t>2</t>
    </r>
  </si>
  <si>
    <t>2.11</t>
  </si>
  <si>
    <t>Al erű műanyag szigetelésű kábel földárokba fektetve szigetelési elenállás méréssel, SZAMKAM 0,6/1 kV 4 x 95 tc</t>
  </si>
  <si>
    <t>2.12</t>
  </si>
  <si>
    <t>NHXH E90 / FE180 3x2,5 funkciómegtartó bilincsekkel</t>
  </si>
  <si>
    <t>2.13</t>
  </si>
  <si>
    <t>J-Y (St) 2x2x0,8 kábel védőcsőbe húzva (akadálymentes wc vészjelző)</t>
  </si>
  <si>
    <r>
      <t xml:space="preserve">3. Szerelvények, bekötések:
</t>
    </r>
    <r>
      <rPr>
        <sz val="11"/>
        <rFont val="Calibri"/>
        <family val="2"/>
        <charset val="238"/>
      </rPr>
      <t>Az egymás mellett elhelyezett szerelvényeket közös süllyesztő keretbe kell szerelni.</t>
    </r>
  </si>
  <si>
    <t>3.01</t>
  </si>
  <si>
    <t>Süllyesztett Világítási kapcsoló, egypólusú (Schneider Sedna)</t>
  </si>
  <si>
    <t>3.02</t>
  </si>
  <si>
    <t>Süllyesztett Világítási kapcsoló, kétpólusú (Schneider Sedna)</t>
  </si>
  <si>
    <t>3.03</t>
  </si>
  <si>
    <t>Süllyesztett Világítási kapcsoló, csillár (Schneider Sedna)</t>
  </si>
  <si>
    <t>3.04</t>
  </si>
  <si>
    <t>Süllyesztett Világítási kapcsoló, váltó (Schneider Sedna)</t>
  </si>
  <si>
    <t>3.05</t>
  </si>
  <si>
    <t>Tűzvédelmi főkapcsoló</t>
  </si>
  <si>
    <t>3.06</t>
  </si>
  <si>
    <t>Éjszakai feszültségmentesítő kapcsoló, kulcsos</t>
  </si>
  <si>
    <t>3.07</t>
  </si>
  <si>
    <t>Süllyesztett Dugaszoló aljzat II.s+f (Schneider Sedna)  fehér, normál hálózat</t>
  </si>
  <si>
    <t>3.08</t>
  </si>
  <si>
    <t>Süllyesztett Dugaszoló aljzat II.s+f, gyermekzáras</t>
  </si>
  <si>
    <t>3.09</t>
  </si>
  <si>
    <t>Dugaszoló aljzat II.s+f, IP44 (Schneider Cedar Plus) fehér</t>
  </si>
  <si>
    <t>3.10</t>
  </si>
  <si>
    <t>P44</t>
  </si>
  <si>
    <t>Padló csatlakozó csoport
4 db 230V dugaszolóaljzat
1 db túlfeszültségvédelem 3. fokozat
2 db kettős struktúrált csatlakozóaljzat (4 végpont)
Schneider, vagy ezzel műszakilag egyenértékű</t>
  </si>
  <si>
    <t>3.11</t>
  </si>
  <si>
    <t>PF</t>
  </si>
  <si>
    <t>Vezeték kiállás padlóból védőcsőben, fogorvosi szék részére (a fogorvosi szék típusának ismeretében pontosítandó):
1db 3x2,5mm2 vezeték fogorvosi szék betáp részére
1db 1x4mm2 EPH vezeték
tartalék védőcső számítógéphez, későbbi informatikai rendszer kiépítése céjára</t>
  </si>
  <si>
    <t>3.12</t>
  </si>
  <si>
    <t>Finomvédelmi fokozat dugaszoló aljzatok védelmére, OBO ÜSM</t>
  </si>
  <si>
    <t>3.13</t>
  </si>
  <si>
    <t>Jelenlétérzékelő világítás vezérléséhez B.E.G</t>
  </si>
  <si>
    <t>3.14</t>
  </si>
  <si>
    <t>Mozgásérzékelő világítás vezérléséhez B.E.G</t>
  </si>
  <si>
    <t>3.15</t>
  </si>
  <si>
    <t>Gépészeti berendezés elektromos fix bekötése kétsarkú leválasztókapcsolóval (20A) ventilátor, szivattyú, klíma, kapu, fűtőpatron</t>
  </si>
  <si>
    <t>3.16</t>
  </si>
  <si>
    <t>Készülékek elektromos fix bekötése (gépészeti eszközök, pissoire,klíma, gyengeáramú berendezések, stb.)</t>
  </si>
  <si>
    <t>3.17</t>
  </si>
  <si>
    <t>Mozgássérült WC-szett, Schneider ELSO SIGMA 740 124 típus:
A szett tartalma:
• hívónyomógomb visszajelzõ piros LED-del és 2 m
húzó zsinórral, elõlap és keret ELSO FASHION
design-ban
• nyugtázó nyomógomb visszajelzõ LED-dell, elõlappal és
kerettel az ELSO FASHION design-ban
• szobai jelzõlámpa (fehér) optikai és akusztikus
jelzéshez
• tápegység a rendszerfeszültség biztosításához
+ Hívó nyomógomb Schneider 740 034</t>
  </si>
  <si>
    <t>készlet</t>
  </si>
  <si>
    <t xml:space="preserve"> </t>
  </si>
  <si>
    <t>4. Lámpatestek, fényforrások
A lámpatestek fényforrással, a működésükhöz szükséges előtéttel, tartószerkezettel és felszereléssel együtt értendők!
(Get Kft)</t>
  </si>
  <si>
    <t>4.01</t>
  </si>
  <si>
    <t>L1</t>
  </si>
  <si>
    <t xml:space="preserve">Papillon - Carina Led 11W/1300lm/4000K IP44 opal </t>
  </si>
  <si>
    <t>4.02</t>
  </si>
  <si>
    <t>L2</t>
  </si>
  <si>
    <t>Papillon - SAN/S 34W 3800lm 4000K mennyezeti</t>
  </si>
  <si>
    <t>4.03</t>
  </si>
  <si>
    <t>L2B</t>
  </si>
  <si>
    <t>Papillon - SAN/S 34W 3800lm 4000K mennyezeti, inverterrel szerelve, biztonsági világítás részére</t>
  </si>
  <si>
    <t>4.04</t>
  </si>
  <si>
    <t>L3</t>
  </si>
  <si>
    <t>Papillon - Hercules R LED 18W 2400lm 4000K</t>
  </si>
  <si>
    <t>4.05</t>
  </si>
  <si>
    <t>L4</t>
  </si>
  <si>
    <t>Papillon - ORIA P LED OPAL 19W 1850lm 4000K</t>
  </si>
  <si>
    <t>4.06</t>
  </si>
  <si>
    <t>L5</t>
  </si>
  <si>
    <t>Papillon - SAN/R 34W 3800lm 4000K álm.</t>
  </si>
  <si>
    <t>4.07</t>
  </si>
  <si>
    <t>L6</t>
  </si>
  <si>
    <t>Papillon - ORIA P LED OPAL 15W 1300lm 4000K</t>
  </si>
  <si>
    <t>4.08</t>
  </si>
  <si>
    <t>L7</t>
  </si>
  <si>
    <t>Papillon - Hercules R LED 27W 3600lm 4000K</t>
  </si>
  <si>
    <t>4.09</t>
  </si>
  <si>
    <t>L8</t>
  </si>
  <si>
    <t>Normalux, VIA LED 4W BV lpt saját akkus mennyezeti, területi</t>
  </si>
  <si>
    <t>4.10</t>
  </si>
  <si>
    <t>L9</t>
  </si>
  <si>
    <t>Normalux, VIA LED 2W BV lpt saját akkus mennyezeti, folyosói</t>
  </si>
  <si>
    <t>4.11</t>
  </si>
  <si>
    <t>L10</t>
  </si>
  <si>
    <t>Normalux, VIA LED 2W BV lpt saját akkus álmennyezeti, folyosói</t>
  </si>
  <si>
    <t>4.12</t>
  </si>
  <si>
    <t>L11</t>
  </si>
  <si>
    <t>Normalux, VIA LED 4W BV lpt saját akkus álmennyezeti, területi</t>
  </si>
  <si>
    <t>4.13</t>
  </si>
  <si>
    <t>L12</t>
  </si>
  <si>
    <t>Kültéri fali lámpatest
Papillon Hercules RLO 2x26W IP65 fényforrással</t>
  </si>
  <si>
    <t>4.14</t>
  </si>
  <si>
    <t>L12B</t>
  </si>
  <si>
    <t>Kültéri fali lámpatest
Papillon Hercules RLO 2x26W IP65 fényforrással
inverterrel szerelve, biztonsági világítás részére</t>
  </si>
  <si>
    <t>4.15</t>
  </si>
  <si>
    <t>L13</t>
  </si>
  <si>
    <t>Papillon RESI.P LED 1.5ft 37W 5500lm/840</t>
  </si>
  <si>
    <t>4.17</t>
  </si>
  <si>
    <t>SIGNAL LED 2W kijáratmutató lpt saját akkus mennyezeti/old fali</t>
  </si>
  <si>
    <t>5. Elosztók berendezések, fogyasztásmérő, UPS:</t>
  </si>
  <si>
    <t>5.01</t>
  </si>
  <si>
    <t>FE jelű főelosztó berendezés, ajtóval, V-07 terv szerint kialakítva, felszerelve, bekötve és beüzemelve</t>
  </si>
  <si>
    <t>5.02</t>
  </si>
  <si>
    <t>E11 jelű elosztó berendezés, ajtóval, V-08 terv szerint kialakítva, felszerelve, bekötve és beüzemelve</t>
  </si>
  <si>
    <t>5.03</t>
  </si>
  <si>
    <t>E12 jelű elosztó berendezés, ajtóval, V-09 terv szerint kialakítva, felszerelve, bekötve és beüzemelve</t>
  </si>
  <si>
    <t>5.04</t>
  </si>
  <si>
    <t>E13 jelű elosztó berendezés, ajtóval, V-10 terv szerint kialakítva, felszerelve, bekötve és beüzemelve</t>
  </si>
  <si>
    <t>5.05</t>
  </si>
  <si>
    <t>E14 jelű elosztó berendezés, ajtóval, V-11 terv szerint kialakítva, felszerelve, bekötve és beüzemelve</t>
  </si>
  <si>
    <t>5.06</t>
  </si>
  <si>
    <t>EB jelű elosztó berendezés, ajtóval, V-12 terv szerint kialakítva, felszerelve, bekötve és beüzemelve</t>
  </si>
  <si>
    <t>5.08</t>
  </si>
  <si>
    <t>Áramszolgáltató által elfogadott fogyasztásmérő szekrény V-05 terv szerint kialakítva,egyedileg összeszerelve, bekötve, beüzemelve</t>
  </si>
  <si>
    <t>6. Érintésvédelmi berendezés OBO BETTERMANN rendszer szerelvényeivel:</t>
  </si>
  <si>
    <t>6.01</t>
  </si>
  <si>
    <t>Műanyag szigetelésű sodrott, hajlékony réz erű vezeték védőcsőbe húzva vagy kábeltálcára szerelve, M450/750, H07V-K típus, a vezeték méretének megfelelő préselhető réz kábelsaruval az EPH rendszer bekötéseihez, zöld/sárga színű, 1x2,5 mm2</t>
  </si>
  <si>
    <t>6.02</t>
  </si>
  <si>
    <t>Műanyag szigetelésű sodrott, hajlékony réz erű vezeték védőcsőbe húzva vagy kábeltálcára szerelve, M450/750, H07V-K típus, a vezeték méretének megfelelő préselhető réz kábelsaruval az EPH rendszer bekötéseihez, zöld/sárga színű, 1x6 mm2</t>
  </si>
  <si>
    <t>6.03</t>
  </si>
  <si>
    <t>Műanyag szigetelésű sodrott, hajlékony réz erű vezeték védőcsőbe húzva vagy kábeltálcára szerelve, M450/750, H07V-K típus, a vezeték méretének megfelelő préselhető réz kábelsaruval az EPH rendszer bekötéseihez, zöld/sárga színű, 1x16 mm2</t>
  </si>
  <si>
    <t>6.04</t>
  </si>
  <si>
    <t>Nagykiterjedésű fémtárgyak, zuhanytálca, mosdó, rack szekrény  bekötése EPH rendszerbe</t>
  </si>
  <si>
    <t>6.05</t>
  </si>
  <si>
    <t>EPH csomópont kiépítése</t>
  </si>
  <si>
    <t>7. Villámvédelmi berendezés OBO BETTERMANN rendszer szerelvényeivel:</t>
  </si>
  <si>
    <t>7.01</t>
  </si>
  <si>
    <t>Horganyzott köracélacél felfogórúd, tetőhöz rögzítve, a jelölt magassággal, villámvédelmi összekötő vezetékhez való csatlakozásnál csavaros kötőelemekkel (Max. 1m magas felfogórúd esetén: Ø 10 mm)
1m-es</t>
  </si>
  <si>
    <t>7.02</t>
  </si>
  <si>
    <t>Horganyzott köracélacél felfogórúd, tetőhöz rögzítve, a jelölt magassággal, villámvédelmi összekötő vezetékhez való csatlakozásnál csavaros kötőelemekkel (Max. 1m magas felfogórúd esetén: Ø 10 mm)
(1m-nél magasabb felfogórúd esetén: alul: Ø 16 mm, felső 1m: Ø 10 mm)
1,5m-es</t>
  </si>
  <si>
    <t>7.03</t>
  </si>
  <si>
    <t>Villámvédelmi felfogó vezető, cseréptetőre rögzítve, Ø8mm FeZn, elágazásoknál csavaros kötőelemekkel, tartószerkezettel</t>
  </si>
  <si>
    <t>7.04</t>
  </si>
  <si>
    <t>Betonalap földelő vezeték beton szerkezetben, betonozás előtt elhelyezve,  ∅10mm-es horganyzott köracél, csavaros kötőelemekkel min. 5cm beton takarással, statikai célú vasalással min. 5m-ként összekötve, Ø 8mm horganyzott köracél</t>
  </si>
  <si>
    <t>7.05</t>
  </si>
  <si>
    <t>Villámvédelmi levezető vasbeton pillérben előre elhelyezve, Ø 10mm horganyzott köracél, felül a felfogó rendszerhez, alul a földelő vezetőhöz csatlakoztatva, fém attika és fém tető villámvédelmi bekötésével</t>
  </si>
  <si>
    <t>7.06</t>
  </si>
  <si>
    <t>1,5m magasságban süllyesztett dobozba szerelt bontható mérési pont</t>
  </si>
  <si>
    <t>7.07</t>
  </si>
  <si>
    <t>FE főelosztó EPH sín, lift összekötése földelő rendszerrel</t>
  </si>
  <si>
    <t>7.08</t>
  </si>
  <si>
    <t>Villámvédelmi berendezés szabványossági felülvizsgálata jegyzőkönyv készítéssel</t>
  </si>
  <si>
    <t>8. Struktúrált hálózat:</t>
  </si>
  <si>
    <t>8.01</t>
  </si>
  <si>
    <t>Rack szekrény kiépítése, struktúrált hálózat hálózat részére, aktív elemek nélkül</t>
  </si>
  <si>
    <t>8.02</t>
  </si>
  <si>
    <t>CAT6 UTP kábel védőcsőbe húzva</t>
  </si>
  <si>
    <t>8.03</t>
  </si>
  <si>
    <t>Süllyesztett struktúrált csatlakozóaljzat, egy végpont</t>
  </si>
  <si>
    <t>8.04</t>
  </si>
  <si>
    <t>Süllyesztett dupla struktúrált csatlakozóaljzat, két végpont</t>
  </si>
  <si>
    <t>9. Egyéb tételek:</t>
  </si>
  <si>
    <t>9.01</t>
  </si>
  <si>
    <t>Villamos berendezések első felülvizsgálata jegyzőkönyvkészítéssel</t>
  </si>
  <si>
    <t>9.02</t>
  </si>
  <si>
    <t>Átadási, illetve megvalósulási tervdokumentáció készítése</t>
  </si>
  <si>
    <t>9.03</t>
  </si>
  <si>
    <t>Meglévő elektromos hálózat szakszerű bontása felmérés szerint, anyagok deponiába rakása és elszállítása kompletten, előirányzat</t>
  </si>
  <si>
    <t>ELEKTROMOS MUNKÁK DÍJA (nettó):</t>
  </si>
  <si>
    <t>ELEKTROMOS MUNKÁK DÍJA ÖSSZESEN (nettó):</t>
  </si>
  <si>
    <t>ORVOSI RENDELŐ</t>
  </si>
  <si>
    <t>1188 Budapest, Nemes u. 22. Hrsz. 140661</t>
  </si>
  <si>
    <t>ÁRAZATLAN KÖLTSÉGVETÉS - TŰZVÉDELEM</t>
  </si>
  <si>
    <t>Típus</t>
  </si>
  <si>
    <t>me.</t>
  </si>
  <si>
    <t>Díj egységár</t>
  </si>
  <si>
    <t>Munkadíj összesen</t>
  </si>
  <si>
    <t>Az excel tábla helyességéért (képletek, hivatkozások) a kivitelezői ajánlattevő felel</t>
  </si>
  <si>
    <t>MAXIMA PKM 6A 6 kg-os ABC porral oltó falra rögzítve legfeljebb 1,35 m-es talpmagasságal hozzáférhető módon rögzítve</t>
  </si>
  <si>
    <t>Everlux M 10 02 Tűzoltó készülék utánvilágító jelölő tábla 300x300 mm tűzoltókészülék fölé 2-2.5 m-es magasságba felszerelve</t>
  </si>
  <si>
    <t>Everlux M 10 02 Tűzoltó készülék utánvilágító jelölő tábla I150x150 mm tűzoltókészülék fölé 2 – 2.5 m-es magasságba felszerelve</t>
  </si>
  <si>
    <t>Everlux M 06 96 utánvilágító csík lépcsőre</t>
  </si>
  <si>
    <t>Everlux M 14 01 Tűzvédelmi főkapcsoló 300x100 mm utánvilágító tábla</t>
  </si>
  <si>
    <t>Everlux M 14 03 Leválasztó tűzeseti főkapcsoló 300x100 mm utánvilágító tábla</t>
  </si>
  <si>
    <t>Everlux M 14 04 Gáz főelzáró 300x100 mm utánvilágító tábla</t>
  </si>
  <si>
    <t>Everlux M 14 09  Sprinklerközpont 300x100 mm utánvilágító tábla</t>
  </si>
  <si>
    <t>Everlux M 14 10 Tűzjelző központ 300x100 mm utánvilágító tábla</t>
  </si>
  <si>
    <t>Everlux M 07 09 "Füstmentes lépcsőház" 150x150 mm utánvilágító tábla</t>
  </si>
  <si>
    <t>Everlux M 26 (…) szintjelölő tábla szintenként a lépcsőházakba</t>
  </si>
  <si>
    <t>Everlux M 14 16 "Füstszkasz-határ! Az ajtó önműködő csukodását biztosítani kell" utánvilágító jelölő tábla 300x100 mm</t>
  </si>
  <si>
    <t>Everlux M 06 92 "Nyitáshoz nyomja a rudat" - pánikzáras ajtó utánvilágító jelölése 300x150 mm utánvilágító tábla</t>
  </si>
  <si>
    <t>Everlux M 12 02 Kézi jelzésadót jelölő 300x300 mm utánvilágító tábla</t>
  </si>
  <si>
    <t>Menekítési pont jelölésére utánvilágító öntapadós tábla 200x200 cm (tabla.hu forgalmazásában Kód: MET054001UTV01480148)</t>
  </si>
  <si>
    <t>Everlux M 15 01 100x150 mm Tűz esetén a liftet használni tilos tábla a lift mellett szintenként elhelyezve</t>
  </si>
  <si>
    <t>Everlux M 14 51 150x200 mm Teendők vész esetén utánvilágító tábla</t>
  </si>
  <si>
    <t>Everlux 14 52 150x200 fontos telefonszámok utánvilágító tábla</t>
  </si>
  <si>
    <t>Everlux M 33 01 "A lépcsőház" utánvilágító tábla 300x150 mm</t>
  </si>
  <si>
    <t>Everlux M 33 02 "B lépcsőház" utánvilágító tábla 300x150 mm</t>
  </si>
  <si>
    <t>Everlux M 33 02 "C lépcsőház" utánvilágító tábla 300x150 mm</t>
  </si>
  <si>
    <t>Everlux M 14 15 300x100 mm "Tűzszakasz-határ! Az ajtó önműködő csukódását biztosítani kell" utánvilágító tábla</t>
  </si>
  <si>
    <t>Geze E 260 N/4/2 RWA központ</t>
  </si>
  <si>
    <t>Geze E 260 N/8/4 RWA központ</t>
  </si>
  <si>
    <t>BTR L24a-b vésznyitó nyomógom RWA-hoz</t>
  </si>
  <si>
    <t>Geze E 250/24WDC nyitómotor</t>
  </si>
  <si>
    <t>Geze TSA 160 NT ajtómozgató motor</t>
  </si>
  <si>
    <t>Everlux M 14 13 "Hő és füstelvezető kezelőpanel" utánvilágító tábla 300x100 mm</t>
  </si>
  <si>
    <t>Everlux M 14 13 "Hő- és füstelvezető kezelő panel" 400x120 mm utánvilágító tábla</t>
  </si>
  <si>
    <t>Hő- és füstelvezető központot jelölő utánvílágító tábla 300x100 mm</t>
  </si>
  <si>
    <t>Everlux M 10 04 Tűzcsap utánvilágító jelölő tábla 150x150 mm tűzcsap fölé 2 – 2.5 m-es magasságba felszerelve</t>
  </si>
  <si>
    <t>Everlux M 10 04 Tűzcsap utánvilágító jelölő tábla 300x300 mm tűzcsap fölé 2 – 2.5 m-es magasságba felszerelve</t>
  </si>
  <si>
    <t>FT30A fali tűzcsapszekrény 30 m-es alaktartó tömlővel, szerelvényekkel</t>
  </si>
  <si>
    <t>Hő- és füstelvezető komplett kupola-rendszer kiválasztott termékcsoport szerint</t>
  </si>
  <si>
    <r>
      <t>Tűzoltó homok (min. 0,5 m</t>
    </r>
    <r>
      <rPr>
        <vertAlign val="superscript"/>
        <sz val="8"/>
        <rFont val="Century Schoolbook"/>
        <family val="1"/>
        <charset val="238"/>
      </rPr>
      <t>3</t>
    </r>
    <r>
      <rPr>
        <sz val="8"/>
        <rFont val="Century Schoolbook"/>
        <family val="1"/>
        <charset val="238"/>
      </rPr>
      <t xml:space="preserve">) egyedi tároló eszközben, elhelyezve, lapáttal, utánvilágító táblával ellátva </t>
    </r>
  </si>
  <si>
    <t>klt.</t>
  </si>
  <si>
    <t>Összesen</t>
  </si>
  <si>
    <t>Mindösszesen anyag és munkadíj nettó</t>
  </si>
  <si>
    <t>ÁFA</t>
  </si>
  <si>
    <t>Mindösszesen anyag és munkadíj bruttó</t>
  </si>
  <si>
    <t>A kiírás a hő- és füstelvezető kupolarendszert, a biztonsági és irányfény világítást, a gépészeti csappantyúkat, mandzsettákat, visszacsapó csőelzárókat, aknaajtókat valamint a gépészeti és elektromos födémáátörések lezárását nem tartalmazza. Ezeket az elektromos és gépész költségvetési kiírás foglalja magában.</t>
  </si>
  <si>
    <t>A kőműves munkák során kialakuló lineáris tűzgátló tömítések sem szerepelnek a kiírásban, mivel azokkal nem lehet előre kalkulálni, adott munkafolyamatnál jelennek meg.</t>
  </si>
  <si>
    <t>A beépített tűzjelző rendszer árazatlan mennyiségi kiírása külön munkalapon szerepel.</t>
  </si>
  <si>
    <t>ÁRAZATLAN KÖLTSÉGVETÉS - BEÉPÍTETT TŰZJELZŐ BERENDEZÉS</t>
  </si>
  <si>
    <t>INIM SmartLight/S intelligens tűzjelző központ</t>
  </si>
  <si>
    <t>INIM ED100 optikai füstérzékelő</t>
  </si>
  <si>
    <t>INIM ED 200 optikai hősebességérzékelő</t>
  </si>
  <si>
    <t>INIM EB0010 érzékelő aljzat</t>
  </si>
  <si>
    <t>Indicator másodkijelző</t>
  </si>
  <si>
    <t>INIM EC0020 kézi jelzésadó</t>
  </si>
  <si>
    <t>INIM EM304S felügyelt kimenettel rendelkező modul</t>
  </si>
  <si>
    <t>INIM ES0010RE hangjelző</t>
  </si>
  <si>
    <t>GPRS kommunikátor</t>
  </si>
  <si>
    <t>SR114H tűzálló kábel</t>
  </si>
  <si>
    <t>2x1 sodrott árnyékolt kábel</t>
  </si>
  <si>
    <t>9B15L tűzálló billincs*</t>
  </si>
  <si>
    <t>9655EKA tűzálló bilincsrögzítő csavar M6-55 mm*</t>
  </si>
  <si>
    <t>Műanyag cső*</t>
  </si>
  <si>
    <t>Szerelő készlet</t>
  </si>
  <si>
    <t>A *-gal jelölt tételek kábeltálca alkalmazása esetén nincsenek.</t>
  </si>
  <si>
    <t>Betonozás esetén a kábelhossznak megfelelő hosszúságú 32 mm-es gégecső szükséges.</t>
  </si>
  <si>
    <t xml:space="preserve">GYERMEKORVOSI RENDELŐ építés  kivitelezés munkái                     </t>
  </si>
  <si>
    <t>KÖLTSÉGVETÉS FŐÖSSZESÍTŐ</t>
  </si>
  <si>
    <t>GYERMEORVOSI RENDELŐ</t>
  </si>
  <si>
    <t>Ssz</t>
  </si>
  <si>
    <t>ANYAG</t>
  </si>
  <si>
    <t>DÍJ</t>
  </si>
  <si>
    <t xml:space="preserve"> 1.1</t>
  </si>
  <si>
    <t xml:space="preserve"> 1.2</t>
  </si>
  <si>
    <t xml:space="preserve">Építészet </t>
  </si>
  <si>
    <t>Gépészeti munkák (gépészet, közmű)</t>
  </si>
  <si>
    <t>Tűzjelző</t>
  </si>
  <si>
    <t>Tűzvédelem</t>
  </si>
  <si>
    <t>Nettó anyag + díj összesen :</t>
  </si>
  <si>
    <t>ÁFA 27 %</t>
  </si>
  <si>
    <t>Tartószerkezet</t>
  </si>
  <si>
    <t>Épületvillamosság</t>
  </si>
  <si>
    <t>KÉSZÜLT A BUDAPEST NEMES  UTCA 22.  SZÁM ALATTI</t>
  </si>
  <si>
    <t>GYERMEKORVOSI RENDELŐ</t>
  </si>
  <si>
    <t>KÉSZÜLT :</t>
  </si>
  <si>
    <t>BUDAPEST, 2017 NOVEMBER 1..</t>
  </si>
  <si>
    <t>TÉTELES TERVEZŐI KÖLTSÉGVETÉS</t>
  </si>
  <si>
    <t>TÉTELES MENNYISÉGI KIÍRÁS - ÁRAZATLAN</t>
  </si>
  <si>
    <t>KÖRNYEZETRENDEZÉSI KIVITELI TERVDOKUMENTÁCIÓHOZ</t>
  </si>
  <si>
    <t>BUDAPEST, 18. KERÜLET GYERMEKROVOSI RENDELŐ KIALAKÍTÁSA</t>
  </si>
  <si>
    <t xml:space="preserve"> 1118 BUDAPEST, NEMES UTCA 22. (140661)</t>
  </si>
  <si>
    <t>TERVEZÉSI TERÜLET:</t>
  </si>
  <si>
    <t>BUDAPEST, 18. KERÜLET GYERMEKORVOSI RENDELŐ</t>
  </si>
  <si>
    <t>1118 Budapest, Nemes utca 22. (Hrsz.: 140661)</t>
  </si>
  <si>
    <t xml:space="preserve">MEGRENDELŐ:  </t>
  </si>
  <si>
    <t>VÁROSREHABILITÁCIÓ 18 ZRT.</t>
  </si>
  <si>
    <t>1181 Budapest, Üllői út 423.</t>
  </si>
  <si>
    <t xml:space="preserve">TÁJ- ÉS KERTÉPÍTÉSZET:                     </t>
  </si>
  <si>
    <t>MOLNÁR G. LEVENTE</t>
  </si>
  <si>
    <t>okl. tájépítészmérnök</t>
  </si>
  <si>
    <t>Táj- és kertépítész tervező · K 01-5284</t>
  </si>
  <si>
    <t>Műemléki szakértő · 21-0199</t>
  </si>
  <si>
    <t>Belsőépítész tervező</t>
  </si>
  <si>
    <t>DOS STUDIO Tervező Iroda Kft.</t>
  </si>
  <si>
    <t>cím · 1146 Budapest, Thököly út 150.</t>
  </si>
  <si>
    <t>email · studio@dosstudio.hu</t>
  </si>
  <si>
    <t>TERVFÁZIS:</t>
  </si>
  <si>
    <t>KIVITELI TERV</t>
  </si>
  <si>
    <t>DÁTUM:</t>
  </si>
  <si>
    <t>2017. október 27.</t>
  </si>
  <si>
    <t>MUNKA SZÁMA:</t>
  </si>
  <si>
    <t>dosLA-99</t>
  </si>
  <si>
    <t>Ez a terv a Tervezők szellemi terméke, védelmét jogszabály biztosítja!</t>
  </si>
  <si>
    <t>Felelős táj- és kertépítész tervező:</t>
  </si>
  <si>
    <t>Molnár G. Levente  ·  K 01-5284</t>
  </si>
  <si>
    <t>Táj- és kertépítész tervező:</t>
  </si>
  <si>
    <t>Pap Renáta · K 16-0286</t>
  </si>
  <si>
    <t>Tájépítész gyakornok:</t>
  </si>
  <si>
    <t>Gimes Kinga, Vincze Vivien</t>
  </si>
  <si>
    <t>Készült: Budapest, 2017. október 27.</t>
  </si>
  <si>
    <t>TERVEZŐI TÉTELES MENNYISÉGI KIÍRÁS</t>
  </si>
  <si>
    <t>A jelen dokumentáció a kiviteli terv alapján számolt mennyiségeket tartalmazza.</t>
  </si>
  <si>
    <t>Az egyes tételeknél szereplő mennyiségek a tervdokumentáció alapján számított mennyiségek, amelyeket a terv digitális formátumú anyagai alapján számítógépi méréssel állítottunk elő.</t>
  </si>
  <si>
    <t xml:space="preserve">A földanyagoknál, ágyazatoknál, alépítményeknél megadott mennyiségek a tömörített (tervről mért) mennyiségnek felelnek meg, amelyek értelemszerűen nem azonosak a szállítási, beépítési mennyiséggel. A lazulást, a tömörítésből eredő mennyiségi különbségeket nem vettük figyelembe. </t>
  </si>
  <si>
    <t>A burkolatoknál a tervlapok alapján számítható tényleges felületeket adtuk meg a tételeknél, ezért az elemek vágása miatt figyelembe kell venni a gyártó, beszállító termékismertetőjét és az egyes tételekre adott kivitelezői árat a tényleges (lerakási) anyagfelhasználás szerint kell megadni. A rakásmód a tervlapokról leolvasható, a burkolatszélek vágása miatti többleteket a kiírt mennyiségek nem tartalmazzák.</t>
  </si>
  <si>
    <t>Ugyanígy nem vettük figyelembe a megadott mennyiségek számításánál a fugaképzésekből eredő felületi eltéréseket.</t>
  </si>
  <si>
    <t>A fent rögzített méretbeli és mennyiségi eltérések miatt a kivitelező többlet díjazást (anyagköltséget) nem számolhat fel. A lazulás, burkolati anyagok vágása, stb. miatt előálló mennyiségi többleteket a kivitelező nem számolhatja el. Ezeket a mennyiségeket és munkákat bele kell érteni az adott tétel "fix" mennyiségeibe, anyagköltségeibe és díjaiba.</t>
  </si>
  <si>
    <t>Az építtetőnek és a műszaki ellenőrnek a kiviteli terv előírásait kell számon kérnie, ellenőriznie:</t>
  </si>
  <si>
    <t>- a beépített anyagok tervben előírt minősége, mennyisége (pl. földmunkánál a termőréteg vastagsága, pl. burkolatoknál a burkolandó felület, stb.)</t>
  </si>
  <si>
    <t>- a beépített földanyagok, ágyazatok, stb. tervben előírt tömörsége.</t>
  </si>
  <si>
    <t>A bontásoknál figyelembe vettük, hogy a tapasztalatok szerint az épület és a közművek, stb. bontási ill. építési munkái után hátramaradhat eltávolítandó törmelék és egyéb idegen anyag a finom tereprendezés, kertépítés előtt. Veszélyes anyag nem kerül elbontásra.</t>
  </si>
  <si>
    <t>A jelen költségvetési kiírás a betervezett burkolatok alatti rétegrendet tartalmazza a műszaki leírásban megadott rétegrend felső síkjáig.</t>
  </si>
  <si>
    <t>A jelen terv mindennemű módosításához a tervezők 
előzetes írásbeli hozzájárulása szükséges!</t>
  </si>
  <si>
    <r>
      <t xml:space="preserve">BUDAPEST 18. KERÜLET, GYERMEKOVROSI RENDELŐ KIALAKÍTÁSA
TÁJ- ÉS KERTÉPÍTÉSZETI KIVITELI TERVDOKUMENTÁCIÓ
</t>
    </r>
    <r>
      <rPr>
        <b/>
        <sz val="12"/>
        <color theme="1"/>
        <rFont val="Arial Narrow"/>
        <family val="2"/>
        <charset val="238"/>
      </rPr>
      <t>TÉTELES MENNYISÉGI KIÍRÁS – ÁRAZATLAN (Hrsz.: 140661)</t>
    </r>
  </si>
  <si>
    <t>1.</t>
  </si>
  <si>
    <t>BONTÁS ÉS TERÜLETELŐKÉSZÍTÉS</t>
  </si>
  <si>
    <t>Mérték-egység</t>
  </si>
  <si>
    <t>Anyag összesen (nettó)</t>
  </si>
  <si>
    <t>Díj összesen (nettó)</t>
  </si>
  <si>
    <t>1.1.</t>
  </si>
  <si>
    <t>Egyes fák kitermelése tuskóírtással, legallyazással és darabolással, III. oszt. talajban, kézi szerszámokkal és/vagy géppel.</t>
  </si>
  <si>
    <t>- Törzsátmérő: 11-20 cm.</t>
  </si>
  <si>
    <t>1.2.</t>
  </si>
  <si>
    <t>- Törzsátmérő: 21-40 cm.</t>
  </si>
  <si>
    <t>1.3.</t>
  </si>
  <si>
    <t>Bozót- és cserjeírtás, a gyökerek kiszedésével, növényrészek aprításával, törzsátmérő: 5-10 cm.</t>
  </si>
  <si>
    <r>
      <t>m</t>
    </r>
    <r>
      <rPr>
        <vertAlign val="superscript"/>
        <sz val="10"/>
        <color theme="1"/>
        <rFont val="Arial Narrow"/>
        <family val="2"/>
        <charset val="238"/>
      </rPr>
      <t>2</t>
    </r>
  </si>
  <si>
    <t>1.4.</t>
  </si>
  <si>
    <t>Kitermelt faanyag, nyesedék elszállítása lerakóhelyre 5 km-en belül, lerakóhelyi díjjal.</t>
  </si>
  <si>
    <r>
      <t>m</t>
    </r>
    <r>
      <rPr>
        <vertAlign val="superscript"/>
        <sz val="10"/>
        <color theme="1"/>
        <rFont val="Arial Narrow"/>
        <family val="2"/>
        <charset val="238"/>
      </rPr>
      <t>3</t>
    </r>
  </si>
  <si>
    <t>1.5.</t>
  </si>
  <si>
    <t>Egyes fák kalodázása építkezés idejére.</t>
  </si>
  <si>
    <t>1.6.</t>
  </si>
  <si>
    <t>Egyes fák ápolónyesése, szárazgallyazása, koronalakítása.</t>
  </si>
  <si>
    <t>1.7.</t>
  </si>
  <si>
    <r>
      <t>Gyepnyesés 15 cm mélységig, elszállítása lerakóhelyre 10 km-en belül, lerakóhelyi díjjal. (1m</t>
    </r>
    <r>
      <rPr>
        <vertAlign val="superscript"/>
        <sz val="10"/>
        <rFont val="Arial Narrow"/>
        <family val="2"/>
        <charset val="238"/>
      </rPr>
      <t>2</t>
    </r>
    <r>
      <rPr>
        <sz val="10"/>
        <rFont val="Arial Narrow"/>
        <family val="2"/>
        <charset val="238"/>
      </rPr>
      <t xml:space="preserve"> = 0,15 m</t>
    </r>
    <r>
      <rPr>
        <vertAlign val="superscript"/>
        <sz val="10"/>
        <rFont val="Arial Narrow"/>
        <family val="2"/>
        <charset val="238"/>
      </rPr>
      <t>3</t>
    </r>
    <r>
      <rPr>
        <sz val="10"/>
        <rFont val="Arial Narrow"/>
        <family val="2"/>
        <charset val="238"/>
      </rPr>
      <t>)</t>
    </r>
  </si>
  <si>
    <t>1.8.</t>
  </si>
  <si>
    <r>
      <t>Meglévő beton térkő burkolat részleges bontása, 30 cm mélységig. Térkő alapanyag felszedés utáni raklapolása (nem bontási hulladék!), helyszíni deponálása. Egyéb bontási törmelékek, anyagok és frakciók elszállítása lerakóhelyre 10 km-en belül, lerakóhelyi díjjal (előirányzott: 1 m</t>
    </r>
    <r>
      <rPr>
        <vertAlign val="superscript"/>
        <sz val="10"/>
        <rFont val="Arial Narrow"/>
        <family val="2"/>
        <charset val="238"/>
      </rPr>
      <t>2</t>
    </r>
    <r>
      <rPr>
        <sz val="10"/>
        <rFont val="Arial Narrow"/>
        <family val="2"/>
        <charset val="238"/>
      </rPr>
      <t xml:space="preserve"> = 0,25 m</t>
    </r>
    <r>
      <rPr>
        <vertAlign val="superscript"/>
        <sz val="10"/>
        <rFont val="Arial Narrow"/>
        <family val="2"/>
        <charset val="238"/>
      </rPr>
      <t>3</t>
    </r>
    <r>
      <rPr>
        <sz val="10"/>
        <rFont val="Arial Narrow"/>
        <family val="2"/>
        <charset val="238"/>
      </rPr>
      <t>).</t>
    </r>
  </si>
  <si>
    <t>1.9.</t>
  </si>
  <si>
    <r>
      <t>Meglévő szórt burkolatok bontása, 30 cm mélységig, bármely anyagból és frakcióból, elszállítása lerakóhelyre 
10 km-en belül, lerakóhelyi díjjal. (1 m</t>
    </r>
    <r>
      <rPr>
        <vertAlign val="superscript"/>
        <sz val="10"/>
        <rFont val="Arial Narrow"/>
        <family val="2"/>
        <charset val="238"/>
      </rPr>
      <t>2</t>
    </r>
    <r>
      <rPr>
        <sz val="10"/>
        <rFont val="Arial Narrow"/>
        <family val="2"/>
        <charset val="238"/>
      </rPr>
      <t xml:space="preserve"> = 0,3 m</t>
    </r>
    <r>
      <rPr>
        <vertAlign val="superscript"/>
        <sz val="10"/>
        <rFont val="Arial Narrow"/>
        <family val="2"/>
        <charset val="238"/>
      </rPr>
      <t>3</t>
    </r>
    <r>
      <rPr>
        <sz val="10"/>
        <rFont val="Arial Narrow"/>
        <family val="2"/>
        <charset val="238"/>
      </rPr>
      <t>)</t>
    </r>
  </si>
  <si>
    <t>1.10.</t>
  </si>
  <si>
    <r>
      <t>Meglévő beton gyeprács burkolat bontása, 20 cm mélységig, bármely anyagból és frakcióból, elszállítása lerakóhelyre 
10 km-en belül, lerakóhelyi díjjal. (1 m</t>
    </r>
    <r>
      <rPr>
        <vertAlign val="superscript"/>
        <sz val="10"/>
        <rFont val="Arial Narrow"/>
        <family val="2"/>
        <charset val="238"/>
      </rPr>
      <t>2</t>
    </r>
    <r>
      <rPr>
        <sz val="10"/>
        <rFont val="Arial Narrow"/>
        <family val="2"/>
        <charset val="238"/>
      </rPr>
      <t xml:space="preserve"> = 0,2 m</t>
    </r>
    <r>
      <rPr>
        <vertAlign val="superscript"/>
        <sz val="10"/>
        <rFont val="Arial Narrow"/>
        <family val="2"/>
        <charset val="238"/>
      </rPr>
      <t>3</t>
    </r>
    <r>
      <rPr>
        <sz val="10"/>
        <rFont val="Arial Narrow"/>
        <family val="2"/>
        <charset val="238"/>
      </rPr>
      <t>)</t>
    </r>
  </si>
  <si>
    <t>1.11.</t>
  </si>
  <si>
    <t>Meglévő közmű akan fedlap - víz, csatorna -  kibontása, új szintbe való helyezése.</t>
  </si>
  <si>
    <t>Mindennemű közműépítési, szerelési munkálatok a kapcsolódó közmű tervdokumentáció részét képezik!</t>
  </si>
  <si>
    <t>1.12.</t>
  </si>
  <si>
    <t>Meglévő elektromos elosztódoboz szétszerelése, kibontása, elszállítása önkormányzati telephelyre.</t>
  </si>
  <si>
    <t>Mindennemű elektromos hálózatot érintő építési, szerelési munkálatok a kapcsolódó erős-/gyengeáramú tervdokumentáció részét képezik!</t>
  </si>
  <si>
    <t>1.13.</t>
  </si>
  <si>
    <t>Elektromos fogyasztásmérővel felszerelt beton gyámos faoszlop szétszerelése, visszabontása, elszállítása önkormányzati telephelyre.</t>
  </si>
  <si>
    <t>1.14</t>
  </si>
  <si>
    <t>Épített elem - kapuk - bontása, elszállítása más önkormányzati telephelyre (nem hulladék!).</t>
  </si>
  <si>
    <t>- Kétszárnyú kapu a Nemes utca irányában.</t>
  </si>
  <si>
    <t>- Tolókapu az Ady Endre utca irányában.</t>
  </si>
  <si>
    <t>- Személykapu a szomszédos szakrendelő irányában.</t>
  </si>
  <si>
    <t>1.15.</t>
  </si>
  <si>
    <t>Épített elem - fém táblás kerítés - kibontása, oszlopokkal együtt (nem hulladék!). Beépítésre alkalmas kibontott elemek helyszíni deponálása későbbi beépítés céljára a területen. Beépítésre nem alkalmas elemek elszállítása lerakóhelyre 10 km-en belül, lerakóhelyi díjjal.</t>
  </si>
  <si>
    <t>1.16</t>
  </si>
  <si>
    <t>Épített elem - drótfonatos kerítés - részleges bontása, oszlopokkal együtt. Oszlopok elszállítása lerakóhelyre 10 km-en belül, lerakóhelyi díjjal. Drótfonat feltekerése, elszállítása önkormányzati telephelyre (nem hulladék!).</t>
  </si>
  <si>
    <t>1.17.</t>
  </si>
  <si>
    <t>Épített elem - hirdető tábla - szétszerelése, bontása, elszállítása önkormányzati telephelyre.</t>
  </si>
  <si>
    <t>1.18.</t>
  </si>
  <si>
    <t>Épített elem - kerékpártároló - bontása, elszállítása önkormányzati telephelyre.</t>
  </si>
  <si>
    <t>Anyag összesen:</t>
  </si>
  <si>
    <t>Díj összesen:</t>
  </si>
  <si>
    <t>BONTÁS ÉS TERÜLETELŐKÉSZÍTÉS ÖSSZESEN:</t>
  </si>
  <si>
    <t>nettó:</t>
  </si>
  <si>
    <t>bruttó:</t>
  </si>
  <si>
    <t>2.</t>
  </si>
  <si>
    <t>FÖLDMUNKÁK ÉS TEREPRENDEZÉS</t>
  </si>
  <si>
    <t>2.1.</t>
  </si>
  <si>
    <t>Tükörkészítés burkolt felületek részére, gépi- és kiegészítő kézi erővel, tömörítés nélkül. (előirányzott mennyiség).</t>
  </si>
  <si>
    <t>- 8 cm vtg. térkő burkolat alatt 38 cm, műanyag gyeprács burkolat alatt 18 cm, coulé-sáv alatt 35-39 cm.</t>
  </si>
  <si>
    <t>2.2.</t>
  </si>
  <si>
    <t>Tömörítés kézi-, illetve gépi erővel burkolt felületek alatt (előirányzott mennyiség).</t>
  </si>
  <si>
    <t>- Tömörségi fok: Trgamma 95%.</t>
  </si>
  <si>
    <t>2.3.</t>
  </si>
  <si>
    <t>Finom tereprendezés gyepnyeséssel érintett zöldfelületeken hozott anyagból (előirányzott mennyiség).</t>
  </si>
  <si>
    <t>- Finom tereprendezés zöldfelületek alatt, átlagosan 15 cm vastagságban, lejtéskialakítással ±5 cm pontosságban.
- Termőföld minősége: középkötött, jó szemszerkezetű, morzsalékos, semleges pH-jú (pH: 5,5), jó vízvezető képességű földkeverék.</t>
  </si>
  <si>
    <t>2.4.</t>
  </si>
  <si>
    <t>Finom tereprendezés a tervezett zöldfelületeken hozott anyagból (előirányzott mennyiség).</t>
  </si>
  <si>
    <t>- Finom tereprendezés zöldfelületek alatt, átlagosan 30 cm vastagságban, lejtéskialakítással ±5 cm pontosságban.
- Termőföld minősége: középkötött, jó szemszerkezetű, morzsalékos, semleges pH-jú (pH: 5,5), jó vízvezető képességű földkeverék.</t>
  </si>
  <si>
    <t>2.5.</t>
  </si>
  <si>
    <t>Vonalmenti folyókák, pontösszefolyók beépítése, draincsővel való összeköttetése szikkasztó gödrökkel 
és/vagy közmű rácsatlakozással.</t>
  </si>
  <si>
    <t>- KÖ1:</t>
  </si>
  <si>
    <t>- KÖ2:</t>
  </si>
  <si>
    <t>- KÖ3:</t>
  </si>
  <si>
    <t>- KÖ4: HAURATON pontösszefolyó</t>
  </si>
  <si>
    <t>A tervezési terület vízelvezető rendszereivel (vonalmenti folyóka, pontösszefolyó, stb.) kapcsolatos építési-, szerelési tevékenység a kapcsolódó közmű szakági tervdokumentáció, illetve tételes mennyiségi kiírás részét képezi!</t>
  </si>
  <si>
    <t>FÖLDMUNKÁK ÉS TEREPRENDEZÉS ÖSSZESEN:</t>
  </si>
  <si>
    <t>3.</t>
  </si>
  <si>
    <t>UTAK ÉS BURKOLATOK ÉPÍTÉSE</t>
  </si>
  <si>
    <t>3.1.</t>
  </si>
  <si>
    <t>R1-M - Térkő burkolat építése MEGLÉVŐ rendszerkőből, gyalogos felületeken (1M-SZ):</t>
  </si>
  <si>
    <t>- 6/8 cm vtg., szürke színű, ismeretlen márkájú, beton rendszerkő, fektetés utáni besöpréssel fekete Ø 2/4 mm bazalt finomzúzalékkal, min. 1,5%-os oldallejtéssel kialakítva. 
Rendszerkő típusok: 10x20 cm.</t>
  </si>
  <si>
    <t>- 3-5 cm vtg. Ø 0/4 mm hengerelt fektető bazaltőrlemény terítés.</t>
  </si>
  <si>
    <t>- 10 cm vtg. Ø 0/32 mm homokos kavics terítés (Trgamma: 95%).</t>
  </si>
  <si>
    <t>- 15 cm vtg. Ø 20/55 mm bazalt zúzalék ágyazat (Trgamma: 95%).</t>
  </si>
  <si>
    <t>- Hengereléssel tömörített altalaj (Trgamma: 95%).</t>
  </si>
  <si>
    <t>3.2.</t>
  </si>
  <si>
    <t>R1-T Térkő burkolat építése kerti gyalogos felületeken (1T-SZ):</t>
  </si>
  <si>
    <t>- 8 cm, szürke színű KK-KavicsBeton "London Classic" beton rendszerkő (vagy műszakilag ezzel egyenértékű), fektetés utáni besöpréssel fekete Ø 2/4 mm bazalt finomzúzalékkal, min. 1,5%-os oldallejtéssel kialakítva.
Rendszerkő típus: 20x20x8 cm, 20x30x8 cm.</t>
  </si>
  <si>
    <t>3.3.</t>
  </si>
  <si>
    <t>R1-T Térkő burkolat építése kerti gyalogos felületeken (2T-A):</t>
  </si>
  <si>
    <t>- 8 cm, antracit színű KK-KavicsBeton "London Classic" beton kiskocka (vagy műszakilag ezzel egyenértékű), fektetés utáni besöpréssel fekete Ø 2/4 mm bazalt finomzúzalékkal, min. 1,5%-os oldallejtéssel kialakítva.
Rendszerkő típus: 10x10x8 cm.</t>
  </si>
  <si>
    <t>3.4.</t>
  </si>
  <si>
    <t>R2 - Beton gyeprács burkolat építése parkoló felületeken:</t>
  </si>
  <si>
    <t>- 8 cm vtg. 40x40 cm-es KK-Kavics Beton, szürke színű beton gyeprács, termőfölddel feltöltve a beton gyeprács felső szintjétől 2 cm-re eltartva (vagy műszakilag ezzel egyenértékű).</t>
  </si>
  <si>
    <t>- 4 cm vtg. ∅ 0/8 mm homokos kavics ágyazat, termőfölddel keverve.</t>
  </si>
  <si>
    <t>3.5.</t>
  </si>
  <si>
    <t>R3 - Aszfalt burkolat építése gépjármű kihajtó felületeken (C-terhelési osztálynak megfelelő):</t>
  </si>
  <si>
    <t>- 5 cm vtg. AC11 kopóréteg terítés.</t>
  </si>
  <si>
    <t>- 7 cm vtg. AC22 (mF) aszfalt alapréteg terítés.</t>
  </si>
  <si>
    <t>- 20 cm CKT-4 alapréteg.</t>
  </si>
  <si>
    <t>- 25-30 cm vtg. homokos kavics terítés (Trgamma: 95%).</t>
  </si>
  <si>
    <t>- 1 rtg. 200 g/m2 műszaki geotextília terítés.</t>
  </si>
  <si>
    <t>- Hengereléssel tömörített úttükör (Trgamma: 95%).</t>
  </si>
  <si>
    <t>3.6.</t>
  </si>
  <si>
    <t>R4 - Beton lapburkolat gyalogos felületeken (3-SZ):</t>
  </si>
  <si>
    <t>- 40x40x4,5 cm, szürke színű, KK Kavics-Beton „Járólap Classic” lapburkolat (vagy műszakilag ezzel egyenértékű), fektetés utáni besöpréssel ∅ 2/4 mm kvarchomokkal.</t>
  </si>
  <si>
    <t>- 3-5 cm vtg. ∅ 2/4 mm fektető kvarchomok.</t>
  </si>
  <si>
    <t>- 15 cm vtg. ∅ 20/55 mm bazalt zúzalék ágyazat (Trgamma: 95%).</t>
  </si>
  <si>
    <t>3.7.</t>
  </si>
  <si>
    <t>RC - Coulé-sáv (átlagosan 40 cm szélességben):</t>
  </si>
  <si>
    <t>- 15 cm vtg. Ø 16/50 mm coulé-kavics terítés (1 m2 = 0,06 m3).</t>
  </si>
  <si>
    <t>- 20-24 cm vtg. Ø 0/32 mm homokos kavics terítés (Trgamma: 95%) – (1 m2 = 0,08 m3).</t>
  </si>
  <si>
    <t>- 1 rtg. 200 g/m2 műszaki geotextília elválasztó réteg.</t>
  </si>
  <si>
    <t>- Hengereléssel tömörített altalaj, min. 1,5%-os oldaleséssel kialakítva (épület falsíkjától ellejtve!) (Trgamma: 95%).</t>
  </si>
  <si>
    <t>3.8.</t>
  </si>
  <si>
    <t>Taktilis VEZETŐSÁV:</t>
  </si>
  <si>
    <t>- Rozsdamentes acél pálca (méret: 30x290x4,5 mm; rögzítő henger: elemenként 3 db ∅ 7 mm, h=15 mm), 30 cm-es hálóba rakva, 75 mm-es tengelytávolsággal utólagosan ragasztva történik, 4 db pálca egy sorban CEN szabvány szerint. Mértékadó min.: TECHNOGEN rozsdamentes irányítósáv (vezetősáv), vagy műszakilag azzal egyenértékű termék.</t>
  </si>
  <si>
    <t>- Mennyiségi meghatározásnál a folyóméter mind a 4 sor pálcát tartalmazza.</t>
  </si>
  <si>
    <t>3.9.</t>
  </si>
  <si>
    <t>Taktilis FIGYELMEZTETŐ-SÁV:</t>
  </si>
  <si>
    <t>- Rozsdamentes acél trapéz szegecs (méret: ∅ 35/25 mm, 4,5 mm vtg.; rögzítő henger: ∅ 7 mm, h=15 mm), 70 mm tengelytávolságban diagonálisan rakva, utólagosan kialakított furatokba ragasztva történik. Mértékadó min.: TECHNOGEN rozsdamentes szegecs (figyelmeztető jelzés), vagy műszakilag azzal egyenértékű termék.</t>
  </si>
  <si>
    <t>- Mennyiségi meghatározásnál a négyzetméter a jelöléssel fedett felültet jelöli, hézagokkal együtt.</t>
  </si>
  <si>
    <t>3.10.</t>
  </si>
  <si>
    <t>SZ1 - Beton járdaszegély építése (kiemelt/süllyesztett), gyalogos burkolatok mentén:</t>
  </si>
  <si>
    <t>- 100x20x5 cm, szürke színű KK-KavicsBeton beton kerti szegély (vagy műszakilag ezzel egyenértékű).</t>
  </si>
  <si>
    <t>- 10 cm vtg. C16/24 FN beton sávalap (1 fm = 0,04 m3).</t>
  </si>
  <si>
    <t>- 10 cm vtg. Ø 0/32 mm homokos kavics ágyazat (Trgamma: 95%) – (1 fm = 0,035 m3).</t>
  </si>
  <si>
    <t>3.11.</t>
  </si>
  <si>
    <t>SZ2 - Beton útszegély építése parkoló felületek mentén:</t>
  </si>
  <si>
    <t>- 25/15 ABeton útszegély elem.</t>
  </si>
  <si>
    <t>- 10 cm vtg. C16/24 FN beton sávalap, hézagolva.</t>
  </si>
  <si>
    <t>- 15 cm vtg. Ø 0/32 mm homokos kavics ágyazat (Trgamma: 95%).</t>
  </si>
  <si>
    <t>3.12.</t>
  </si>
  <si>
    <t>SZ3 - Fémszegély építése (kiemelt/süllyesztett):</t>
  </si>
  <si>
    <t>- 3 mm vtg. 20 cm mély acéllemez szegély, időjárásálló (légköri korrózióálló) szerkezeti acéllemez.</t>
  </si>
  <si>
    <t>- 15 cm vtg. C16/24 FN beton sávalap (1 fm = 0,046 m3).</t>
  </si>
  <si>
    <t>- 10 cm vtg. Ø 0/32 mm homokos kavics ágyazat (Trgamma: 95%) – (1 fm = 0,02 m3).</t>
  </si>
  <si>
    <t>3.13.</t>
  </si>
  <si>
    <t>SZ4- Műanyag szegély építése (süllyesztett), térkő burkolat, cserjefelület mentén:</t>
  </si>
  <si>
    <t>- 70/65 mm BAUPLAST műanyag (PE) burkolatszegély, a tömörített burkolatalapra helyezve (Trgamma: 95%), 
fekete színű (vagy műszakilag ezzel egyenértékű).</t>
  </si>
  <si>
    <t>- 150-as huzalszeg rögzítés (egyenes: 3-4 db/fm; íves szakaszon 5-6 db/fm)..</t>
  </si>
  <si>
    <t>- Hengereléssel tömörített altalaj (Trgamma: 90%).</t>
  </si>
  <si>
    <t>3.14.</t>
  </si>
  <si>
    <t>SZ5 - Beton K-útszegély építése parkoló felületek mentén:</t>
  </si>
  <si>
    <t>- 25/15/25 ABeton "K-útszegély" elem.</t>
  </si>
  <si>
    <t>UTAK ÉS BURKOLATOK ÉPÍTÉSE ÖSSZESEN:</t>
  </si>
  <si>
    <t>4.</t>
  </si>
  <si>
    <t>ÉPÍTETT ELEMEK, VÍZELVEZETÉS</t>
  </si>
  <si>
    <t>4.1.</t>
  </si>
  <si>
    <t>Vízelem építése:</t>
  </si>
  <si>
    <t>- 8 cm vtg. KK-Kavics Beton „LONDON Classic” beton rendszerkő, fektetés utáni besöpréssel, 
  fekete ∅ 2/4 mm bazalt finomzúzalékkal, 1 cm-es fugákkal. Rendszerkő mérete: 20x20x8 cm.</t>
  </si>
  <si>
    <t>- 3-5 cm vtg. ∅ 2/4 mm fektető bazaltőrlemény.</t>
  </si>
  <si>
    <t>- 10-20 cm vtg. ∅ 0/32 mm homokos kavics terítés (Trg: 95%).</t>
  </si>
  <si>
    <t>- ∅ 100-as, geotextíliába tekert draincső fektetés.</t>
  </si>
  <si>
    <t>- 11-20 cm vtg. ∅ 20/55 mm tömörített bazalt zúzottkő ágyazat (Trg: 90%)</t>
  </si>
  <si>
    <t>- Hengereléssel tömörített altalaj (Trgamma: 95%)</t>
  </si>
  <si>
    <t>4.2.</t>
  </si>
  <si>
    <t>Ülőtámfal építése:</t>
  </si>
  <si>
    <t>FÜGGŐLEGES RÉTEGRENDI KIALAKÍTÁS:</t>
  </si>
  <si>
    <t>- 10/5 cm, I. osztályú, gyalult, csiszolt, fózolt élű keményfa palló, süllyesztett fejű, 2-2 db rozsdamentes csavarral rögzítve 
   zártszelvény eltartóhoz. Pallók 1 cm-es eltartással fektetve.</t>
  </si>
  <si>
    <t>- 50/50/4 mm rozsdamentes zártszelvény eltartó, M8 dűbellel rögzítve beton alaptesthez.</t>
  </si>
  <si>
    <t>- 50x30x23 cm Leier ZS30-as zsalukő falazat:</t>
  </si>
  <si>
    <t>- - Kitöltő beton minősége: C 16-24/KK mixerbeton.</t>
  </si>
  <si>
    <t>- - Vasalás: függőlegesen 1-1 pár méterenként kiosztva, sávalapba betüskézve (d10 mm).</t>
  </si>
  <si>
    <t>- - Vasalás vízszintesen: soronként 1 pár (d10 mm).</t>
  </si>
  <si>
    <t>- 23 cm vtg. C 10-32 FN beton sávalap.</t>
  </si>
  <si>
    <t>- 20 cm vtg. ∅ 20/55 mm tömörített bazalt zúzottkő ágyazat (Trgamma: 95%).</t>
  </si>
  <si>
    <t>VÍZSZINTES RÉTEGRENDI KIALAKÍTÁS:</t>
  </si>
  <si>
    <t>- 1 rtg. bitumenes hátfalkenés (terepfelszín alatt).</t>
  </si>
  <si>
    <t>- 1 rtg. dörken szivárgólemez (terepfelszín alatt).</t>
  </si>
  <si>
    <t>- 1 rtg. VLU 300 g/m2/ műszaki  geotextília takarás (terepfelszín alatt).</t>
  </si>
  <si>
    <t>- Hengereléssel tömörített feltöltés (Trgamma: 90%).</t>
  </si>
  <si>
    <t>HOMLOKFRONTI TAKARÓ LEMEZ:</t>
  </si>
  <si>
    <t>- 5 mm vtg., 45 cm magasságú COR-TEN acéllemez takarás, rögzítés zsalukőhöz: korracél dübellel 50 cm-ként, 
  alul-fölül egyenletesen kiosztva.</t>
  </si>
  <si>
    <t>ÉPÍTETT ELEMEK ÖSSZESEN:</t>
  </si>
  <si>
    <t>5.</t>
  </si>
  <si>
    <t>ZÖLDFELÜLETRENDEZÉS</t>
  </si>
  <si>
    <t>5.1.</t>
  </si>
  <si>
    <t xml:space="preserve">Gödörásás egyes fák ültetéséhez (gépi- vagy kézi erővel), száraz, földnedves talajban, 100x100x100 cm-es, III. fejtési talajosztályban, részleges talajcserével termőföldre. </t>
  </si>
  <si>
    <t>5.2.</t>
  </si>
  <si>
    <t>Fák telepítése: SF min. 2x iskolázott, min. 14/16-os méretben, egyszeri belocsolással, víztányér készítéssel (eredeti terepszint felett), 60kg/m3 szervesanyag bekeveréssel. Minden elhalt, vagy törött ág eltávolítása ültetést követően! Rendkivül meleg idő esetén levélfelület méretének csökkentése metszéssel, vagy lefosztással!</t>
  </si>
  <si>
    <t>5.3.</t>
  </si>
  <si>
    <t>Fák karózása, kiültetés esetén (3 db karóval és rögzítőhevederrel).</t>
  </si>
  <si>
    <t>- Karózás 3 darab függőleges keményfa, vagy impgregnált fenyő karóval Ø 50x50 mm, hossz: 250 cm; 35-50 mm széles fekete színű poliészter rögzítőhevederrel, gumitömlő/kenderfonat védelemmel a törzsön.</t>
  </si>
  <si>
    <t>- Karók a gyalogutakkal és/vagy épületekkel párhuzamosan helyezendőek el, uralkodó szélirány figyelembevételével!</t>
  </si>
  <si>
    <t>5.4.</t>
  </si>
  <si>
    <t>Fák telepítése dézsába: SF min. 2x iskolázott, min. 10/12-es méretben, egyszeri belocsolással, 60kg/m3 szervesanyag bekeveréssel, termőföld feltöltéssel. Termőföld minősége: középkötött, jó szemszerkezetű, morzsalékos, semleges pH-jú (pH: 5,5), jó vízvezető képességű földkeverék. Minden elhalt, vagy törött ág eltávolítása ültetést követően! Rendkivül meleg idő esetén levélfelület méretének csökkentése metszéssel, vagy lefosztással!</t>
  </si>
  <si>
    <t>5.5.</t>
  </si>
  <si>
    <t>Gödörásás egyes cserjék, talajtakarók ültetéséhez (gépi- vagy kézi erővel), száraz, földnedves talajban, 
min. 40x40x40 cm-es, III. fejtési talajosztályban, részleges földcserével.</t>
  </si>
  <si>
    <t>5.6.</t>
  </si>
  <si>
    <t>Cserje telepítése: K2L 20/30 méretben, elültetéssel, egyszeri belocsolással, víztányér készítéssel. Minden elhalt, vagy törött ág eltávolítása ültetést követően! Rendkívüli meleg idő esetén levélfelület méretének csökkentése metszéssel!
(Feltüntetett anyagár a kiírt tételek alapján számított középár!)</t>
  </si>
  <si>
    <t>5.7.</t>
  </si>
  <si>
    <t>Cserje telepítése: K2L 30/40, vagy K3L 30/40 méretben, elültetéssel, egyszeri belocsolással, víztányér készítéssel. Minden elhalt, vagy törött ág eltávolítása ültetést követően! Rendkívüli meleg idő esetén levélfelület méretének csökkentése metszéssel! 
(Feltüntetett anyagár a kiírt tételek alapján számított középár!)</t>
  </si>
  <si>
    <t>5.8.</t>
  </si>
  <si>
    <t>Cserje telepítése: K2L 40/60, vagy K5L 40/60, vagy K7,5L 40/60 vagy K3L 60/80 méretben, elültetéssel, egyszeri belocsolással, víztányér készítéssel. Minden elhalt, vagy törött ág eltávolítása ültetést követően! Rendkívüli meleg idő esetén levélfelület méretének csökkentése metszéssel!
(Feltüntetett anyagár a kiírt tételek alapján számított középár!)</t>
  </si>
  <si>
    <t>5.9.</t>
  </si>
  <si>
    <t>Díszfüvek, évelők ültetőágyának előkészítése talajlazítással és talajjavítással.</t>
  </si>
  <si>
    <t>- Talajelőkészítés ültetés helyén, fellazítássa 10-15 cm vtg-ban, kézi és/vagy gépi erővel III. fejtési talajosztályban.</t>
  </si>
  <si>
    <r>
      <t>- Talajjavítás trágyázással 1,5 kg/10 m</t>
    </r>
    <r>
      <rPr>
        <vertAlign val="superscript"/>
        <sz val="10"/>
        <rFont val="Arial Narrow"/>
        <family val="2"/>
        <charset val="238"/>
      </rPr>
      <t xml:space="preserve">2 </t>
    </r>
    <r>
      <rPr>
        <sz val="10"/>
        <rFont val="Arial Narrow"/>
        <family val="2"/>
        <charset val="238"/>
      </rPr>
      <t>szervestrágya és/vagy komposzt felhasználásával.</t>
    </r>
  </si>
  <si>
    <t>- Trágyabeforgatás III-IV. oszt. talajban, 10-15 cm vtg-ig kézi és/vagy gépi erővel (rotációs kapa, kapa).</t>
  </si>
  <si>
    <t>5.10.</t>
  </si>
  <si>
    <t>Díszfüvek, évelők, talajtakarók telepítése (min. CS 9/11, K2L 20/30 méretben) előkészített talajba, egyszeri belocsolással.</t>
  </si>
  <si>
    <t>5.11.</t>
  </si>
  <si>
    <t>Fenyőkéreg mulcs terítés, 4 cm vastagságban, minden cserje, díszfű, évelő, talajtakaró alá, közepes méretben.</t>
  </si>
  <si>
    <t>5.12.</t>
  </si>
  <si>
    <t>Gyepesítés fűmagvetéssel és/vagy felülvetéssel és talajjavítással gyephézagos burkolaton, illetve degradálódott gyepfelületeken.</t>
  </si>
  <si>
    <t>- Talajelőkészítés gyepesítés helyén gyomirtással, fellazítással. A termőföld minősége: középkötött, jó szemszerkezetű, morzsalékos, legalább 5 térfogat % humusztartalmú, semleges pH-jú (pH: 5,5), jó vízvezető képességű földkeverék.</t>
  </si>
  <si>
    <r>
      <t>- Talajjavítás trágyázással 2,0 kg/m</t>
    </r>
    <r>
      <rPr>
        <vertAlign val="superscript"/>
        <sz val="10"/>
        <rFont val="Arial Narrow"/>
        <family val="2"/>
        <charset val="238"/>
      </rPr>
      <t xml:space="preserve">2 </t>
    </r>
    <r>
      <rPr>
        <sz val="10"/>
        <rFont val="Arial Narrow"/>
        <family val="2"/>
        <charset val="238"/>
      </rPr>
      <t>szervestrágya és/vagy komposzt felhasználásával.</t>
    </r>
  </si>
  <si>
    <t>- Ásás, trágyabeforgatással III. fejtési talajosztályban 20 cm vtg-ig.</t>
  </si>
  <si>
    <r>
      <t>- Füvesítés talajelőkészítés után, 6 dkg/m</t>
    </r>
    <r>
      <rPr>
        <vertAlign val="superscript"/>
        <sz val="10"/>
        <rFont val="Arial Narrow"/>
        <family val="2"/>
        <charset val="238"/>
      </rPr>
      <t xml:space="preserve">2 </t>
    </r>
    <r>
      <rPr>
        <sz val="10"/>
        <rFont val="Arial Narrow"/>
        <family val="2"/>
        <charset val="238"/>
      </rPr>
      <t>POLDER "Sport" fűmagkeverékkel, 3 dkg/m</t>
    </r>
    <r>
      <rPr>
        <vertAlign val="superscript"/>
        <sz val="10"/>
        <rFont val="Arial Narrow"/>
        <family val="2"/>
        <charset val="238"/>
      </rPr>
      <t>2</t>
    </r>
    <r>
      <rPr>
        <sz val="10"/>
        <rFont val="Arial Narrow"/>
        <family val="2"/>
        <charset val="238"/>
      </rPr>
      <t>vegyes NPK műtrágya-tápanyag utánpótlással.</t>
    </r>
  </si>
  <si>
    <t>5.13.</t>
  </si>
  <si>
    <t>Automata öntözőrendszer – csepegtető – telepítése intenzív fenntartású zöldfelületek felett, üzembe helyezése.</t>
  </si>
  <si>
    <t>- Ülőtámfalak belüli zöldfelületeken, ültetőládákban, földhivatal előtti zöldsávban (cserje, talajtakaró, évelő ágyak felett).</t>
  </si>
  <si>
    <t>- Több zónás kialakítással, vezérlőkkel.</t>
  </si>
  <si>
    <t>- Hálózatra (fúrt víznyerő kút) való rákötéssel, üzembehelyezéssel.</t>
  </si>
  <si>
    <t>ZÖLDFELÜLETRENDEZÉS ÖSSZESEN:</t>
  </si>
  <si>
    <t>6.</t>
  </si>
  <si>
    <t>BERENDEZÉSI TÁRGYAK ÉS EGYÉB ELEMEK</t>
  </si>
  <si>
    <t>6.1.</t>
  </si>
  <si>
    <t>MMcité BLOCQ támla nélküli pad (vagy műszakilag ezzel egyenértékű) összeszerelése, elhelyezése, rögzítése.</t>
  </si>
  <si>
    <t>- #LBQ110T; Trópusi fa ülőke, fa deszkákból és lamellákból kialakítva, fém részek acél szerkezet (horganyzott és porfestett)
   konstrukcióból kialakítva. Fa felületek gyártó által olajjal kezelt trópusi fa.</t>
  </si>
  <si>
    <t>- Színezés: acélfelületek: antracitszürke (RAL7016); fa felületek: olajjal kezelt trópusi fa.</t>
  </si>
  <si>
    <t>- Rögzítés: dűbelezéssel beton alaptestbe (C 12/15), burkolat alá.</t>
  </si>
  <si>
    <t>6.2.</t>
  </si>
  <si>
    <t>MMcité CRYSTAL hulladékgyűjtő edény (vagy műszakilag ezzel egyenértékű) összeszerelése, elhelyezése, rögzítése.</t>
  </si>
  <si>
    <t>- #CS210; Acél szerkezet (horganyzott és porfestett) szerkezet, hamutartóval koracél csikelnyomóval, bedobótér fedőlap nélkül.
  Űrtartalom: 52 liter.</t>
  </si>
  <si>
    <t>- Színezés: antracitszürke (RAL7016).</t>
  </si>
  <si>
    <t>6.3.</t>
  </si>
  <si>
    <t>MMcité LOTLIMIT kerékpártámasz (vagy műszakilag ezzel egyenértékű) összeszerelése, elhelyezése, rögzítése.</t>
  </si>
  <si>
    <t>- #SL505; Acél konstrukció.</t>
  </si>
  <si>
    <t>- Rögzítés: dűbelezéssel beton alaptestbe (C 20/25), burkolat alá.</t>
  </si>
  <si>
    <t>6.4.</t>
  </si>
  <si>
    <t>MMcité MALAGENO ültetőláda (vagy műszakilag ezzel egyenértékű) összeszerelése, elhelyezése, rögzítése.</t>
  </si>
  <si>
    <t>- #MAG621; Acélszerkezet konstrukció, alumínium lemezzel borítva. Térfogat: 253 liter. Mérete: 1000x1000x750 mm.</t>
  </si>
  <si>
    <t>- Rögzítés: mobil berendezési tárgy.</t>
  </si>
  <si>
    <t>6.5.</t>
  </si>
  <si>
    <t>Magas fénypontú világítótest (vagy műszakilag ezzel egyenértékű) elhelyezése, rögzítése, összeszerelése.</t>
  </si>
  <si>
    <t>- Típus: Hofeka "KORINTHOSZ LED"; hozzá tartozó rozsdamentes fém oszlop (d=200 mm); IP65 védettségű; 
  víztiszta henger alakú búrával (IK08).</t>
  </si>
  <si>
    <t>- Világítótest és oszlop együttes magassága (fénypontmagasság): 4,0 m.</t>
  </si>
  <si>
    <t>- Rögzítés: beton alaptestbe épített alapozási vasalatra, gyártói előírás alapján.</t>
  </si>
  <si>
    <t>6.6.</t>
  </si>
  <si>
    <t>Ares TAPIOCA RGB burkolatba sülly. világítótest (vagy műszakilag ezzel egyenértékű) összeszerelése, elhelyezése, rögzítése.</t>
  </si>
  <si>
    <t>- #10017427; Aluminium konstrukció, világítótest átmérője: 90 mm. Armatúra: víztiszta.</t>
  </si>
  <si>
    <t>- Teljesítmény: RGB Power LED; 3,4W. Fényvetés szöge: 35°.</t>
  </si>
  <si>
    <t>- Érintésvédelmi besorolás: IP67.</t>
  </si>
  <si>
    <t>- Színezés: színezés nélküli alumínium.</t>
  </si>
  <si>
    <t>- Rögzítés: hozzá tartozó beépítő teknővel, kábeldobozzal és egyéb a gyártó által előírt elemekkel burkolat síkjára.</t>
  </si>
  <si>
    <t>A tervezett világítótestekkel kapcsolatos építési-, szerelési tevékenység a kapcsolódó elektromos szakági
tervdokumentáció, illetve tételes mennyiségi kiírás részét képezi!</t>
  </si>
  <si>
    <t>6.7.</t>
  </si>
  <si>
    <t>Meglévő kerítéstáblák (vagy műszakilag ezzel egyenértékű) összeszerelése, elhelyezése, rögzítése.</t>
  </si>
  <si>
    <t xml:space="preserve">- Fém konstrukció, porszórt kivitelű. Tábla mérete: 2,48 x 1,80 m. </t>
  </si>
  <si>
    <t>- Színezés: zöld (meglévő szín).</t>
  </si>
  <si>
    <t>- Rögzítés: hozzá tartozó kerítésoszlophoz.</t>
  </si>
  <si>
    <t>6.8.</t>
  </si>
  <si>
    <t>Meglévő kerítésoszlop (vagy műszakilag ezzel egyenértékű) összeszerelése, elhelyezése, rögzítése.</t>
  </si>
  <si>
    <t xml:space="preserve">- Fém konstrukció, porszórt kivitelű. Kerítésoszlop magassága: nem meghatározható. </t>
  </si>
  <si>
    <t>- Rögzítés: C 16-20/FN beton pontalapba. Telepítése maximum 2,50 m-es oszlopközzel.</t>
  </si>
  <si>
    <t>BERENDEZÉSI TÁRGYAK ÉS EGYÉB ELEMEK ÖSSZESEN:</t>
  </si>
  <si>
    <t>ÖSSZESÍTŐ</t>
  </si>
  <si>
    <t>Bontás és területelőkészítés</t>
  </si>
  <si>
    <t>Földmunkák és tereprendezés</t>
  </si>
  <si>
    <t>Utak és burkolatok építése</t>
  </si>
  <si>
    <t>Épített elemek</t>
  </si>
  <si>
    <t>Zöldfelületrendezés</t>
  </si>
  <si>
    <t>Berendezési tárgyak és egyéb elemek</t>
  </si>
  <si>
    <t>összesen</t>
  </si>
  <si>
    <t>Készült: Budapest, 2017. október 27.  ·  Készítette: Molnár G. Levente</t>
  </si>
  <si>
    <t>nettó DÍJ</t>
  </si>
  <si>
    <t>nettó ANYAG</t>
  </si>
  <si>
    <t>Környezetrendezés</t>
  </si>
  <si>
    <t>Nettó összesen :</t>
  </si>
  <si>
    <t>Áfa összesen</t>
  </si>
  <si>
    <t>Bruttó összesen :</t>
  </si>
  <si>
    <t>Mindösszesen (bruttó anyag + díj):</t>
  </si>
  <si>
    <t>Tétel szám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</si>
</sst>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F_t_-;\-* #,##0.00\ _F_t_-;_-* &quot;-&quot;??\ _F_t_-;_-@_-"/>
    <numFmt numFmtId="164" formatCode="0&quot;./&quot;"/>
    <numFmt numFmtId="165" formatCode="yyyy/mm/dd;@"/>
    <numFmt numFmtId="166" formatCode="#,##0\ &quot;Ft&quot;"/>
    <numFmt numFmtId="167" formatCode="0.0"/>
  </numFmts>
  <fonts count="78" x14ac:knownFonts="1">
    <font>
      <sz val="11"/>
      <color theme="1"/>
      <name val="Calibri"/>
      <family val="2"/>
      <charset val="238"/>
      <scheme val="minor"/>
    </font>
    <font>
      <sz val="10"/>
      <color indexed="8"/>
      <name val="Times New Roman CE"/>
    </font>
    <font>
      <vertAlign val="superscript"/>
      <sz val="10"/>
      <color indexed="8"/>
      <name val="Times New Roman CE"/>
    </font>
    <font>
      <vertAlign val="subscript"/>
      <sz val="10"/>
      <color indexed="8"/>
      <name val="Times New Roman CE"/>
    </font>
    <font>
      <sz val="8"/>
      <name val="Calibri"/>
      <family val="2"/>
    </font>
    <font>
      <sz val="10"/>
      <name val="Times New Roman CE"/>
    </font>
    <font>
      <sz val="10"/>
      <color theme="1"/>
      <name val="Times New Roman CE"/>
    </font>
    <font>
      <b/>
      <sz val="10"/>
      <color theme="1"/>
      <name val="Times New Roman CE"/>
    </font>
    <font>
      <b/>
      <sz val="12"/>
      <color theme="1"/>
      <name val="Times New Roman"/>
      <family val="1"/>
    </font>
    <font>
      <sz val="12"/>
      <color theme="1"/>
      <name val="Times New Roman"/>
      <family val="1"/>
    </font>
    <font>
      <sz val="12"/>
      <color theme="1"/>
      <name val="Calibri"/>
      <family val="2"/>
      <scheme val="minor"/>
    </font>
    <font>
      <b/>
      <sz val="10"/>
      <color theme="1"/>
      <name val="Times New Roman"/>
      <family val="1"/>
      <charset val="238"/>
    </font>
    <font>
      <sz val="10"/>
      <color theme="1"/>
      <name val="Times New Roman"/>
      <family val="1"/>
      <charset val="238"/>
    </font>
    <font>
      <sz val="10"/>
      <color rgb="FFFF0000"/>
      <name val="Times New Roman CE"/>
    </font>
    <font>
      <b/>
      <sz val="16"/>
      <color theme="1"/>
      <name val="Times New Roman"/>
      <family val="1"/>
    </font>
    <font>
      <b/>
      <sz val="16"/>
      <color theme="1"/>
      <name val="Calibri"/>
      <family val="2"/>
      <scheme val="minor"/>
    </font>
    <font>
      <sz val="10"/>
      <name val="Times New Roman"/>
      <family val="1"/>
      <charset val="238"/>
    </font>
    <font>
      <vertAlign val="superscript"/>
      <sz val="10"/>
      <color rgb="FFFF0000"/>
      <name val="Times New Roman CE"/>
    </font>
    <font>
      <sz val="10"/>
      <color rgb="FFFF0000"/>
      <name val="Times New Roman"/>
      <family val="1"/>
      <charset val="238"/>
    </font>
    <font>
      <b/>
      <sz val="10"/>
      <color rgb="FFFF0000"/>
      <name val="Times New Roman CE"/>
    </font>
    <font>
      <sz val="8"/>
      <name val="Calibri"/>
      <family val="2"/>
      <charset val="238"/>
      <scheme val="minor"/>
    </font>
    <font>
      <sz val="11"/>
      <color theme="1"/>
      <name val="Calibri"/>
      <family val="2"/>
      <charset val="238"/>
      <scheme val="minor"/>
    </font>
    <font>
      <sz val="10"/>
      <name val="MS Sans Serif"/>
      <family val="2"/>
      <charset val="238"/>
    </font>
    <font>
      <b/>
      <sz val="6"/>
      <name val="Arial CE"/>
      <charset val="238"/>
    </font>
    <font>
      <sz val="10"/>
      <name val="Arial CE"/>
      <family val="2"/>
      <charset val="238"/>
    </font>
    <font>
      <b/>
      <sz val="6"/>
      <name val="Arial"/>
      <family val="2"/>
      <charset val="238"/>
    </font>
    <font>
      <b/>
      <sz val="10"/>
      <name val="Arial"/>
      <family val="2"/>
      <charset val="238"/>
    </font>
    <font>
      <sz val="6"/>
      <name val="Arial CE"/>
      <family val="2"/>
      <charset val="238"/>
    </font>
    <font>
      <sz val="6"/>
      <color rgb="FFFF0000"/>
      <name val="Arial CE"/>
      <family val="2"/>
      <charset val="238"/>
    </font>
    <font>
      <sz val="10"/>
      <color rgb="FF00B050"/>
      <name val="Arial CE"/>
      <family val="2"/>
      <charset val="238"/>
    </font>
    <font>
      <sz val="6"/>
      <name val="Arial"/>
      <family val="2"/>
      <charset val="238"/>
    </font>
    <font>
      <b/>
      <sz val="10"/>
      <color rgb="FF002060"/>
      <name val="Arial"/>
      <family val="2"/>
      <charset val="238"/>
    </font>
    <font>
      <sz val="10"/>
      <name val="Arial"/>
      <family val="2"/>
      <charset val="238"/>
    </font>
    <font>
      <sz val="11"/>
      <color indexed="8"/>
      <name val="Calibri"/>
      <family val="2"/>
      <charset val="238"/>
    </font>
    <font>
      <sz val="10"/>
      <name val="Helv"/>
    </font>
    <font>
      <sz val="11"/>
      <name val="Calibri"/>
      <family val="2"/>
      <charset val="238"/>
      <scheme val="minor"/>
    </font>
    <font>
      <b/>
      <sz val="11"/>
      <name val="Calibri"/>
      <family val="2"/>
      <charset val="238"/>
      <scheme val="minor"/>
    </font>
    <font>
      <sz val="11"/>
      <color indexed="8"/>
      <name val="Calibri"/>
      <family val="2"/>
      <charset val="238"/>
      <scheme val="minor"/>
    </font>
    <font>
      <b/>
      <i/>
      <sz val="11"/>
      <name val="Calibri"/>
      <family val="2"/>
      <charset val="238"/>
      <scheme val="minor"/>
    </font>
    <font>
      <vertAlign val="superscript"/>
      <sz val="11"/>
      <name val="Calibri"/>
      <family val="2"/>
      <charset val="238"/>
    </font>
    <font>
      <b/>
      <sz val="11"/>
      <color theme="1"/>
      <name val="Calibri"/>
      <family val="2"/>
      <charset val="238"/>
      <scheme val="minor"/>
    </font>
    <font>
      <sz val="11"/>
      <name val="Calibri"/>
      <family val="2"/>
      <charset val="238"/>
    </font>
    <font>
      <b/>
      <sz val="12"/>
      <name val="Century Schoolbook"/>
      <family val="1"/>
      <charset val="238"/>
    </font>
    <font>
      <sz val="10"/>
      <name val="Century Schoolbook"/>
      <family val="1"/>
      <charset val="238"/>
    </font>
    <font>
      <b/>
      <sz val="8"/>
      <name val="Century Schoolbook"/>
      <family val="1"/>
      <charset val="238"/>
    </font>
    <font>
      <sz val="8"/>
      <name val="Century Schoolbook"/>
      <family val="1"/>
      <charset val="238"/>
    </font>
    <font>
      <sz val="8"/>
      <color indexed="8"/>
      <name val="Century Schoolbook"/>
      <family val="1"/>
      <charset val="238"/>
    </font>
    <font>
      <vertAlign val="superscript"/>
      <sz val="8"/>
      <name val="Century Schoolbook"/>
      <family val="1"/>
      <charset val="238"/>
    </font>
    <font>
      <sz val="8"/>
      <color rgb="FFFF0000"/>
      <name val="Century Schoolbook"/>
      <family val="1"/>
      <charset val="238"/>
    </font>
    <font>
      <b/>
      <sz val="12"/>
      <name val="Times New Roman"/>
      <family val="1"/>
      <charset val="238"/>
    </font>
    <font>
      <b/>
      <sz val="10"/>
      <name val="Times New Roman"/>
      <family val="1"/>
      <charset val="238"/>
    </font>
    <font>
      <b/>
      <i/>
      <sz val="11"/>
      <name val="Times New Roman"/>
      <family val="1"/>
      <charset val="238"/>
    </font>
    <font>
      <sz val="11"/>
      <color theme="1"/>
      <name val="Times New Roman"/>
    </font>
    <font>
      <sz val="11"/>
      <name val="Times New Roman"/>
      <family val="1"/>
      <charset val="238"/>
    </font>
    <font>
      <sz val="11"/>
      <name val="Arial"/>
      <charset val="238"/>
    </font>
    <font>
      <b/>
      <sz val="11"/>
      <name val="Times New Roman"/>
      <family val="1"/>
      <charset val="238"/>
    </font>
    <font>
      <sz val="10"/>
      <color rgb="FFFF0000"/>
      <name val="Arial"/>
    </font>
    <font>
      <sz val="11"/>
      <color rgb="FFFF0000"/>
      <name val="Times New Roman"/>
    </font>
    <font>
      <sz val="11"/>
      <color rgb="FFFF0000"/>
      <name val="Arial"/>
    </font>
    <font>
      <sz val="12"/>
      <name val="Times New Roman"/>
      <family val="1"/>
      <charset val="238"/>
    </font>
    <font>
      <b/>
      <sz val="14"/>
      <name val="Times New Roman"/>
      <family val="1"/>
      <charset val="238"/>
    </font>
    <font>
      <i/>
      <sz val="10"/>
      <name val="Times New Roman"/>
      <family val="1"/>
      <charset val="238"/>
    </font>
    <font>
      <b/>
      <sz val="18"/>
      <name val="Calibri"/>
      <family val="2"/>
      <charset val="238"/>
      <scheme val="minor"/>
    </font>
    <font>
      <b/>
      <sz val="12"/>
      <name val="Calibri"/>
      <family val="2"/>
      <charset val="238"/>
      <scheme val="minor"/>
    </font>
    <font>
      <b/>
      <sz val="10"/>
      <name val="Calibri"/>
      <family val="2"/>
      <charset val="238"/>
      <scheme val="minor"/>
    </font>
    <font>
      <b/>
      <u/>
      <sz val="11"/>
      <name val="Calibri"/>
      <family val="2"/>
      <charset val="238"/>
      <scheme val="minor"/>
    </font>
    <font>
      <sz val="10"/>
      <name val="Calibri"/>
      <family val="2"/>
      <charset val="238"/>
      <scheme val="minor"/>
    </font>
    <font>
      <sz val="9"/>
      <name val="Calibri"/>
      <family val="2"/>
      <charset val="238"/>
      <scheme val="minor"/>
    </font>
    <font>
      <b/>
      <sz val="9"/>
      <name val="Calibri"/>
      <family val="2"/>
      <charset val="238"/>
      <scheme val="minor"/>
    </font>
    <font>
      <b/>
      <sz val="14"/>
      <color theme="1"/>
      <name val="Arial Narrow"/>
      <family val="2"/>
      <charset val="238"/>
    </font>
    <font>
      <b/>
      <sz val="12"/>
      <color theme="1"/>
      <name val="Arial Narrow"/>
      <family val="2"/>
      <charset val="238"/>
    </font>
    <font>
      <b/>
      <sz val="10"/>
      <color theme="1"/>
      <name val="Arial Narrow"/>
      <family val="2"/>
      <charset val="238"/>
    </font>
    <font>
      <sz val="10"/>
      <color theme="1"/>
      <name val="Arial Narrow"/>
      <family val="2"/>
      <charset val="238"/>
    </font>
    <font>
      <sz val="10"/>
      <name val="Arial Narrow"/>
      <family val="2"/>
      <charset val="238"/>
    </font>
    <font>
      <vertAlign val="superscript"/>
      <sz val="10"/>
      <color theme="1"/>
      <name val="Arial Narrow"/>
      <family val="2"/>
      <charset val="238"/>
    </font>
    <font>
      <vertAlign val="superscript"/>
      <sz val="10"/>
      <name val="Arial Narrow"/>
      <family val="2"/>
      <charset val="238"/>
    </font>
    <font>
      <b/>
      <sz val="10"/>
      <name val="Arial Narrow"/>
      <family val="2"/>
      <charset val="238"/>
    </font>
    <font>
      <sz val="8"/>
      <color theme="1"/>
      <name val="Arial Narrow"/>
      <family val="2"/>
      <charset val="238"/>
    </font>
  </fonts>
  <fills count="6">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00">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right style="medium">
        <color auto="1"/>
      </right>
      <top style="thin">
        <color auto="1"/>
      </top>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right style="thin">
        <color auto="1"/>
      </right>
      <top style="medium">
        <color auto="1"/>
      </top>
      <bottom style="medium">
        <color auto="1"/>
      </bottom>
      <diagonal/>
    </border>
    <border>
      <left style="medium">
        <color auto="1"/>
      </left>
      <right style="thin">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8"/>
      </left>
      <right style="thin">
        <color indexed="8"/>
      </right>
      <top style="thin">
        <color auto="1"/>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bottom style="double">
        <color auto="1"/>
      </bottom>
      <diagonal/>
    </border>
    <border>
      <left/>
      <right/>
      <top style="double">
        <color auto="1"/>
      </top>
      <bottom style="double">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auto="1"/>
      </bottom>
      <diagonal/>
    </border>
  </borders>
  <cellStyleXfs count="19">
    <xf numFmtId="0" fontId="0" fillId="0" borderId="0"/>
    <xf numFmtId="0" fontId="22" fillId="0" borderId="0"/>
    <xf numFmtId="0" fontId="24" fillId="0" borderId="0"/>
    <xf numFmtId="0" fontId="32" fillId="0" borderId="0"/>
    <xf numFmtId="0" fontId="33" fillId="0" borderId="0"/>
    <xf numFmtId="0" fontId="21" fillId="0" borderId="0"/>
    <xf numFmtId="0" fontId="34" fillId="0" borderId="0"/>
    <xf numFmtId="0" fontId="24"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21" fillId="0" borderId="0"/>
    <xf numFmtId="0" fontId="21" fillId="0" borderId="0"/>
    <xf numFmtId="0" fontId="32" fillId="0" borderId="0"/>
    <xf numFmtId="0" fontId="22" fillId="0" borderId="0"/>
  </cellStyleXfs>
  <cellXfs count="866">
    <xf numFmtId="0" fontId="0" fillId="0" borderId="0" xfId="0"/>
    <xf numFmtId="0" fontId="6" fillId="0" borderId="0" xfId="0" applyFont="1" applyAlignment="1">
      <alignment vertical="top" wrapText="1"/>
    </xf>
    <xf numFmtId="49" fontId="6" fillId="0" borderId="0" xfId="0" applyNumberFormat="1" applyFont="1" applyAlignment="1">
      <alignment vertical="top" wrapText="1"/>
    </xf>
    <xf numFmtId="0" fontId="7" fillId="0" borderId="1"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horizontal="right" vertical="top" wrapText="1"/>
    </xf>
    <xf numFmtId="0" fontId="6" fillId="0" borderId="0" xfId="0" applyFont="1" applyAlignment="1">
      <alignment horizontal="right" vertical="top" wrapText="1"/>
    </xf>
    <xf numFmtId="0" fontId="7" fillId="0" borderId="1" xfId="0" applyFont="1" applyBorder="1" applyAlignment="1">
      <alignment horizontal="left" vertical="top" wrapText="1"/>
    </xf>
    <xf numFmtId="0" fontId="6" fillId="0" borderId="0" xfId="0" applyFont="1" applyAlignment="1">
      <alignment horizontal="left" vertical="top" wrapText="1"/>
    </xf>
    <xf numFmtId="0" fontId="7" fillId="0" borderId="0" xfId="0" applyFont="1" applyBorder="1" applyAlignment="1">
      <alignment vertical="top" wrapText="1"/>
    </xf>
    <xf numFmtId="0" fontId="8" fillId="0" borderId="0" xfId="0" applyFont="1" applyAlignment="1">
      <alignment vertical="top"/>
    </xf>
    <xf numFmtId="0" fontId="9" fillId="0" borderId="0" xfId="0" applyFont="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3" fontId="9" fillId="0" borderId="2" xfId="0" applyNumberFormat="1" applyFont="1" applyBorder="1" applyAlignment="1">
      <alignment horizontal="right" vertical="top"/>
    </xf>
    <xf numFmtId="3" fontId="9" fillId="0" borderId="2" xfId="0" applyNumberFormat="1" applyFont="1" applyBorder="1" applyAlignment="1">
      <alignment vertical="top"/>
    </xf>
    <xf numFmtId="10" fontId="9" fillId="0" borderId="2" xfId="0" applyNumberFormat="1" applyFont="1" applyBorder="1" applyAlignment="1">
      <alignment vertical="top"/>
    </xf>
    <xf numFmtId="0" fontId="9" fillId="0" borderId="0" xfId="0" applyFont="1" applyAlignment="1">
      <alignment horizontal="left" vertical="top"/>
    </xf>
    <xf numFmtId="0" fontId="9" fillId="0" borderId="0" xfId="0" applyFont="1" applyAlignment="1">
      <alignment horizontal="center" vertical="top"/>
    </xf>
    <xf numFmtId="0" fontId="10" fillId="0" borderId="0" xfId="0" applyFont="1" applyAlignment="1">
      <alignment horizontal="center" vertical="top"/>
    </xf>
    <xf numFmtId="0" fontId="8" fillId="0" borderId="1" xfId="0" applyFont="1" applyBorder="1" applyAlignment="1">
      <alignment vertical="top" wrapText="1"/>
    </xf>
    <xf numFmtId="3" fontId="8" fillId="0" borderId="1" xfId="0" applyNumberFormat="1" applyFont="1" applyBorder="1" applyAlignment="1">
      <alignment horizontal="right" vertical="top" wrapText="1"/>
    </xf>
    <xf numFmtId="0" fontId="9" fillId="0" borderId="0" xfId="0" applyFont="1" applyAlignment="1">
      <alignment vertical="top" wrapText="1"/>
    </xf>
    <xf numFmtId="3" fontId="9" fillId="0" borderId="0" xfId="0" applyNumberFormat="1" applyFont="1" applyAlignment="1">
      <alignment vertical="top" wrapText="1"/>
    </xf>
    <xf numFmtId="3" fontId="8" fillId="0" borderId="1" xfId="0" applyNumberFormat="1" applyFont="1" applyBorder="1" applyAlignment="1">
      <alignment vertical="top" wrapText="1"/>
    </xf>
    <xf numFmtId="3" fontId="7" fillId="0" borderId="1" xfId="0" applyNumberFormat="1" applyFont="1" applyBorder="1" applyAlignment="1">
      <alignment horizontal="right" vertical="top" wrapText="1"/>
    </xf>
    <xf numFmtId="3" fontId="6" fillId="0" borderId="0" xfId="0" applyNumberFormat="1" applyFont="1" applyAlignment="1">
      <alignment horizontal="right" vertical="top" wrapText="1"/>
    </xf>
    <xf numFmtId="3" fontId="5" fillId="0" borderId="0" xfId="0" applyNumberFormat="1" applyFont="1" applyAlignment="1">
      <alignment horizontal="right" vertical="top" wrapText="1"/>
    </xf>
    <xf numFmtId="0" fontId="11"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right" vertical="top" wrapText="1"/>
    </xf>
    <xf numFmtId="3" fontId="11" fillId="0" borderId="1" xfId="0" applyNumberFormat="1" applyFont="1" applyBorder="1" applyAlignment="1">
      <alignment horizontal="right" vertical="top" wrapText="1"/>
    </xf>
    <xf numFmtId="0" fontId="11" fillId="0" borderId="0" xfId="0" applyFont="1" applyAlignment="1">
      <alignment vertical="top" wrapText="1"/>
    </xf>
    <xf numFmtId="0" fontId="12"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right" vertical="top" wrapText="1"/>
    </xf>
    <xf numFmtId="3" fontId="12" fillId="0" borderId="0" xfId="0" applyNumberFormat="1" applyFont="1" applyAlignment="1">
      <alignment horizontal="right" vertical="top" wrapText="1"/>
    </xf>
    <xf numFmtId="0" fontId="11" fillId="0" borderId="0" xfId="0" applyFont="1" applyBorder="1" applyAlignment="1">
      <alignment vertical="top" wrapText="1"/>
    </xf>
    <xf numFmtId="49" fontId="13" fillId="0" borderId="0" xfId="0" applyNumberFormat="1" applyFont="1" applyAlignment="1">
      <alignment vertical="top" wrapText="1"/>
    </xf>
    <xf numFmtId="49" fontId="5"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right" vertical="top" wrapText="1"/>
    </xf>
    <xf numFmtId="3" fontId="13" fillId="0" borderId="0" xfId="0" applyNumberFormat="1" applyFont="1" applyAlignment="1">
      <alignment horizontal="right" vertical="top" wrapText="1"/>
    </xf>
    <xf numFmtId="0" fontId="5" fillId="0" borderId="0" xfId="0" applyFont="1" applyAlignment="1">
      <alignment horizontal="right" vertical="top" wrapText="1"/>
    </xf>
    <xf numFmtId="0" fontId="5" fillId="0" borderId="0" xfId="0" applyFont="1" applyAlignment="1">
      <alignment vertical="top" wrapText="1"/>
    </xf>
    <xf numFmtId="0" fontId="5"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right" vertical="top" wrapText="1"/>
    </xf>
    <xf numFmtId="3" fontId="16" fillId="0" borderId="0" xfId="0" applyNumberFormat="1" applyFont="1" applyAlignment="1">
      <alignment horizontal="right" vertical="top" wrapText="1"/>
    </xf>
    <xf numFmtId="0" fontId="18" fillId="0" borderId="0" xfId="0" applyFont="1" applyAlignment="1">
      <alignment horizontal="right" vertical="top" wrapText="1"/>
    </xf>
    <xf numFmtId="0" fontId="19" fillId="0" borderId="0" xfId="0" applyFont="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right" vertical="top" wrapText="1"/>
    </xf>
    <xf numFmtId="3" fontId="19" fillId="0" borderId="0" xfId="0" applyNumberFormat="1" applyFont="1" applyBorder="1" applyAlignment="1">
      <alignment horizontal="right" vertical="top" wrapText="1"/>
    </xf>
    <xf numFmtId="0" fontId="19" fillId="0" borderId="0" xfId="0" applyFont="1" applyBorder="1" applyAlignment="1">
      <alignment horizontal="left" vertical="top" wrapText="1"/>
    </xf>
    <xf numFmtId="0" fontId="24" fillId="0" borderId="0" xfId="1" applyFont="1" applyFill="1"/>
    <xf numFmtId="0" fontId="24" fillId="0" borderId="0" xfId="1" applyFont="1"/>
    <xf numFmtId="3" fontId="25" fillId="0" borderId="7" xfId="2" applyNumberFormat="1" applyFont="1" applyFill="1" applyBorder="1" applyAlignment="1">
      <alignment wrapText="1"/>
    </xf>
    <xf numFmtId="3" fontId="25" fillId="0" borderId="8" xfId="2" applyNumberFormat="1" applyFont="1" applyFill="1" applyBorder="1" applyAlignment="1">
      <alignment wrapText="1"/>
    </xf>
    <xf numFmtId="0" fontId="26" fillId="0" borderId="1" xfId="2" applyFont="1" applyFill="1" applyBorder="1" applyAlignment="1">
      <alignment vertical="top" wrapText="1"/>
    </xf>
    <xf numFmtId="0" fontId="26" fillId="0" borderId="1" xfId="2" applyFont="1" applyBorder="1" applyAlignment="1">
      <alignment vertical="top" wrapText="1"/>
    </xf>
    <xf numFmtId="0" fontId="23" fillId="0" borderId="0" xfId="1" applyFont="1" applyFill="1" applyBorder="1" applyAlignment="1">
      <alignment wrapText="1"/>
    </xf>
    <xf numFmtId="0" fontId="27" fillId="0" borderId="0" xfId="1" applyFont="1" applyFill="1" applyBorder="1"/>
    <xf numFmtId="0" fontId="27" fillId="0" borderId="9" xfId="1" applyFont="1" applyFill="1" applyBorder="1"/>
    <xf numFmtId="3" fontId="27" fillId="0" borderId="10" xfId="1" applyNumberFormat="1" applyFont="1" applyFill="1" applyBorder="1"/>
    <xf numFmtId="3" fontId="27" fillId="0" borderId="11" xfId="1" applyNumberFormat="1" applyFont="1" applyFill="1" applyBorder="1"/>
    <xf numFmtId="10" fontId="24" fillId="0" borderId="0" xfId="1" applyNumberFormat="1" applyFont="1" applyFill="1"/>
    <xf numFmtId="3" fontId="27" fillId="0" borderId="12" xfId="1" applyNumberFormat="1" applyFont="1" applyFill="1" applyBorder="1"/>
    <xf numFmtId="3" fontId="27" fillId="0" borderId="9" xfId="1" applyNumberFormat="1" applyFont="1" applyFill="1" applyBorder="1"/>
    <xf numFmtId="3" fontId="27" fillId="0" borderId="0" xfId="1" applyNumberFormat="1" applyFont="1" applyFill="1" applyBorder="1"/>
    <xf numFmtId="0" fontId="23" fillId="0" borderId="13" xfId="1" applyFont="1" applyFill="1" applyBorder="1" applyAlignment="1">
      <alignment wrapText="1"/>
    </xf>
    <xf numFmtId="0" fontId="23" fillId="0" borderId="13" xfId="1" applyFont="1" applyFill="1" applyBorder="1"/>
    <xf numFmtId="0" fontId="23" fillId="0" borderId="14" xfId="1" applyFont="1" applyFill="1" applyBorder="1"/>
    <xf numFmtId="3" fontId="23" fillId="0" borderId="13" xfId="1" applyNumberFormat="1" applyFont="1" applyFill="1" applyBorder="1"/>
    <xf numFmtId="3" fontId="23" fillId="0" borderId="14" xfId="1" applyNumberFormat="1" applyFont="1" applyFill="1" applyBorder="1"/>
    <xf numFmtId="3" fontId="27" fillId="0" borderId="0" xfId="1" applyNumberFormat="1" applyFont="1" applyFill="1" applyAlignment="1">
      <alignment wrapText="1"/>
    </xf>
    <xf numFmtId="0" fontId="27" fillId="0" borderId="0" xfId="1" applyFont="1" applyFill="1"/>
    <xf numFmtId="3" fontId="27" fillId="0" borderId="0" xfId="1" applyNumberFormat="1" applyFont="1" applyFill="1"/>
    <xf numFmtId="0" fontId="27" fillId="0" borderId="0" xfId="1" applyFont="1" applyFill="1" applyBorder="1" applyAlignment="1">
      <alignment wrapText="1"/>
    </xf>
    <xf numFmtId="0" fontId="27" fillId="0" borderId="0" xfId="1" applyFont="1" applyFill="1" applyAlignment="1">
      <alignment wrapText="1"/>
    </xf>
    <xf numFmtId="164" fontId="27" fillId="0" borderId="16" xfId="1" applyNumberFormat="1" applyFont="1" applyFill="1" applyBorder="1" applyAlignment="1">
      <alignment horizontal="right"/>
    </xf>
    <xf numFmtId="0" fontId="23" fillId="0" borderId="4" xfId="1" applyFont="1" applyFill="1" applyBorder="1" applyAlignment="1">
      <alignment wrapText="1"/>
    </xf>
    <xf numFmtId="0" fontId="27" fillId="0" borderId="4" xfId="1" applyFont="1" applyFill="1" applyBorder="1"/>
    <xf numFmtId="0" fontId="25" fillId="0" borderId="17" xfId="2" applyFont="1" applyFill="1" applyBorder="1" applyAlignment="1">
      <alignment wrapText="1"/>
    </xf>
    <xf numFmtId="0" fontId="25" fillId="0" borderId="18" xfId="2" applyFont="1" applyFill="1" applyBorder="1" applyAlignment="1">
      <alignment wrapText="1"/>
    </xf>
    <xf numFmtId="0" fontId="25" fillId="0" borderId="6" xfId="2" applyFont="1" applyFill="1" applyBorder="1" applyAlignment="1">
      <alignment wrapText="1"/>
    </xf>
    <xf numFmtId="0" fontId="25" fillId="0" borderId="7" xfId="2" applyFont="1" applyFill="1" applyBorder="1" applyAlignment="1">
      <alignment wrapText="1"/>
    </xf>
    <xf numFmtId="164" fontId="27" fillId="0" borderId="19" xfId="1" applyNumberFormat="1" applyFont="1" applyFill="1" applyBorder="1" applyAlignment="1">
      <alignment horizontal="right"/>
    </xf>
    <xf numFmtId="0" fontId="27" fillId="0" borderId="20" xfId="1" applyFont="1" applyFill="1" applyBorder="1" applyAlignment="1">
      <alignment wrapText="1"/>
    </xf>
    <xf numFmtId="0" fontId="27" fillId="0" borderId="21" xfId="1" applyFont="1" applyFill="1" applyBorder="1"/>
    <xf numFmtId="0" fontId="27" fillId="0" borderId="22" xfId="1" applyFont="1" applyFill="1" applyBorder="1"/>
    <xf numFmtId="3" fontId="27" fillId="0" borderId="21" xfId="1" applyNumberFormat="1" applyFont="1" applyFill="1" applyBorder="1"/>
    <xf numFmtId="3" fontId="27" fillId="0" borderId="23" xfId="1" applyNumberFormat="1" applyFont="1" applyFill="1" applyBorder="1"/>
    <xf numFmtId="164" fontId="27" fillId="0" borderId="24" xfId="1" applyNumberFormat="1" applyFont="1" applyFill="1" applyBorder="1" applyAlignment="1">
      <alignment horizontal="right"/>
    </xf>
    <xf numFmtId="0" fontId="27" fillId="0" borderId="25" xfId="1" applyFont="1" applyFill="1" applyBorder="1" applyAlignment="1">
      <alignment wrapText="1"/>
    </xf>
    <xf numFmtId="0" fontId="27" fillId="0" borderId="26" xfId="1" applyFont="1" applyFill="1" applyBorder="1"/>
    <xf numFmtId="0" fontId="27" fillId="0" borderId="27" xfId="1" applyFont="1" applyFill="1" applyBorder="1"/>
    <xf numFmtId="3" fontId="27" fillId="0" borderId="26" xfId="1" applyNumberFormat="1" applyFont="1" applyFill="1" applyBorder="1"/>
    <xf numFmtId="3" fontId="27" fillId="0" borderId="28" xfId="1" applyNumberFormat="1" applyFont="1" applyFill="1" applyBorder="1"/>
    <xf numFmtId="3" fontId="27" fillId="0" borderId="29" xfId="1" applyNumberFormat="1" applyFont="1" applyFill="1" applyBorder="1"/>
    <xf numFmtId="0" fontId="27" fillId="0" borderId="30" xfId="1" applyFont="1" applyFill="1" applyBorder="1" applyAlignment="1">
      <alignment wrapText="1"/>
    </xf>
    <xf numFmtId="0" fontId="27" fillId="0" borderId="28" xfId="1" applyFont="1" applyFill="1" applyBorder="1"/>
    <xf numFmtId="0" fontId="27" fillId="0" borderId="31" xfId="1" applyFont="1" applyFill="1" applyBorder="1"/>
    <xf numFmtId="0" fontId="28" fillId="0" borderId="30" xfId="1" applyFont="1" applyFill="1" applyBorder="1" applyAlignment="1">
      <alignment wrapText="1"/>
    </xf>
    <xf numFmtId="0" fontId="28" fillId="0" borderId="28" xfId="1" applyFont="1" applyFill="1" applyBorder="1"/>
    <xf numFmtId="0" fontId="28" fillId="0" borderId="31" xfId="1" applyFont="1" applyFill="1" applyBorder="1"/>
    <xf numFmtId="10" fontId="29" fillId="0" borderId="0" xfId="1" applyNumberFormat="1" applyFont="1" applyFill="1"/>
    <xf numFmtId="0" fontId="29" fillId="0" borderId="0" xfId="1" applyFont="1" applyFill="1"/>
    <xf numFmtId="164" fontId="23" fillId="0" borderId="15" xfId="1" applyNumberFormat="1" applyFont="1" applyFill="1" applyBorder="1" applyAlignment="1">
      <alignment horizontal="right"/>
    </xf>
    <xf numFmtId="164" fontId="27" fillId="0" borderId="0" xfId="1" applyNumberFormat="1" applyFont="1" applyFill="1" applyAlignment="1">
      <alignment horizontal="right"/>
    </xf>
    <xf numFmtId="164" fontId="27" fillId="0" borderId="10" xfId="1" applyNumberFormat="1" applyFont="1" applyFill="1" applyBorder="1" applyAlignment="1">
      <alignment horizontal="right"/>
    </xf>
    <xf numFmtId="0" fontId="23" fillId="0" borderId="32" xfId="1" applyFont="1" applyFill="1" applyBorder="1" applyAlignment="1">
      <alignment wrapText="1"/>
    </xf>
    <xf numFmtId="0" fontId="27" fillId="0" borderId="32" xfId="1" applyFont="1" applyFill="1" applyBorder="1"/>
    <xf numFmtId="0" fontId="27" fillId="0" borderId="11" xfId="1" applyFont="1" applyFill="1" applyBorder="1"/>
    <xf numFmtId="0" fontId="25" fillId="0" borderId="6" xfId="2" applyFont="1" applyFill="1" applyBorder="1" applyAlignment="1">
      <alignment horizontal="left" wrapText="1"/>
    </xf>
    <xf numFmtId="0" fontId="25" fillId="0" borderId="3" xfId="2" applyFont="1" applyFill="1" applyBorder="1" applyAlignment="1">
      <alignment wrapText="1"/>
    </xf>
    <xf numFmtId="0" fontId="25" fillId="0" borderId="33" xfId="2" applyFont="1" applyFill="1" applyBorder="1" applyAlignment="1">
      <alignment wrapText="1"/>
    </xf>
    <xf numFmtId="164" fontId="27" fillId="0" borderId="34" xfId="1" applyNumberFormat="1" applyFont="1" applyFill="1" applyBorder="1" applyAlignment="1">
      <alignment horizontal="right"/>
    </xf>
    <xf numFmtId="0" fontId="27" fillId="0" borderId="23" xfId="1" applyFont="1" applyFill="1" applyBorder="1"/>
    <xf numFmtId="3" fontId="30" fillId="0" borderId="28" xfId="2" applyNumberFormat="1" applyFont="1" applyFill="1" applyBorder="1" applyAlignment="1">
      <alignment wrapText="1"/>
    </xf>
    <xf numFmtId="3" fontId="30" fillId="0" borderId="29" xfId="2" applyNumberFormat="1" applyFont="1" applyFill="1" applyBorder="1" applyAlignment="1">
      <alignment wrapText="1"/>
    </xf>
    <xf numFmtId="0" fontId="26" fillId="0" borderId="0" xfId="2" applyFont="1" applyFill="1" applyBorder="1" applyAlignment="1">
      <alignment vertical="top" wrapText="1"/>
    </xf>
    <xf numFmtId="0" fontId="26" fillId="0" borderId="0" xfId="2" applyFont="1" applyBorder="1" applyAlignment="1">
      <alignment vertical="top" wrapText="1"/>
    </xf>
    <xf numFmtId="0" fontId="27" fillId="0" borderId="29" xfId="1" applyFont="1" applyFill="1" applyBorder="1"/>
    <xf numFmtId="0" fontId="27" fillId="0" borderId="37" xfId="1" applyFont="1" applyFill="1" applyBorder="1"/>
    <xf numFmtId="0" fontId="31" fillId="0" borderId="0" xfId="2" applyFont="1" applyFill="1" applyBorder="1" applyAlignment="1">
      <alignment vertical="top" wrapText="1"/>
    </xf>
    <xf numFmtId="0" fontId="31" fillId="0" borderId="0" xfId="2" applyFont="1" applyBorder="1" applyAlignment="1">
      <alignment vertical="top" wrapText="1"/>
    </xf>
    <xf numFmtId="0" fontId="27" fillId="0" borderId="28" xfId="1" applyFont="1" applyFill="1" applyBorder="1" applyAlignment="1">
      <alignment wrapText="1"/>
    </xf>
    <xf numFmtId="3" fontId="27" fillId="0" borderId="37" xfId="1" applyNumberFormat="1" applyFont="1" applyFill="1" applyBorder="1"/>
    <xf numFmtId="0" fontId="23" fillId="0" borderId="39" xfId="1" applyFont="1" applyFill="1" applyBorder="1" applyAlignment="1">
      <alignment wrapText="1"/>
    </xf>
    <xf numFmtId="0" fontId="23" fillId="0" borderId="18" xfId="1" applyFont="1" applyFill="1" applyBorder="1" applyAlignment="1">
      <alignment wrapText="1"/>
    </xf>
    <xf numFmtId="0" fontId="23" fillId="0" borderId="18" xfId="1" applyFont="1" applyFill="1" applyBorder="1"/>
    <xf numFmtId="3" fontId="23" fillId="0" borderId="40" xfId="1" applyNumberFormat="1" applyFont="1" applyFill="1" applyBorder="1"/>
    <xf numFmtId="3" fontId="23" fillId="0" borderId="41" xfId="1" applyNumberFormat="1" applyFont="1" applyFill="1" applyBorder="1"/>
    <xf numFmtId="3" fontId="23" fillId="0" borderId="42" xfId="1" applyNumberFormat="1" applyFont="1" applyFill="1" applyBorder="1"/>
    <xf numFmtId="164" fontId="27" fillId="0" borderId="12" xfId="1" applyNumberFormat="1" applyFont="1" applyFill="1" applyBorder="1" applyAlignment="1">
      <alignment horizontal="right"/>
    </xf>
    <xf numFmtId="0" fontId="23" fillId="0" borderId="10" xfId="1" applyFont="1" applyFill="1" applyBorder="1" applyAlignment="1">
      <alignment wrapText="1"/>
    </xf>
    <xf numFmtId="0" fontId="25" fillId="0" borderId="8" xfId="2" applyFont="1" applyFill="1" applyBorder="1" applyAlignment="1">
      <alignment wrapText="1"/>
    </xf>
    <xf numFmtId="164" fontId="27" fillId="0" borderId="34" xfId="1" applyNumberFormat="1" applyFont="1" applyFill="1" applyBorder="1" applyAlignment="1">
      <alignment horizontal="right" vertical="center"/>
    </xf>
    <xf numFmtId="0" fontId="27" fillId="0" borderId="26" xfId="1" applyFont="1" applyFill="1" applyBorder="1" applyAlignment="1">
      <alignment vertical="center"/>
    </xf>
    <xf numFmtId="0" fontId="27" fillId="0" borderId="37" xfId="1" applyFont="1" applyFill="1" applyBorder="1" applyAlignment="1">
      <alignment vertical="center"/>
    </xf>
    <xf numFmtId="3" fontId="30" fillId="0" borderId="26" xfId="2" applyNumberFormat="1" applyFont="1" applyFill="1" applyBorder="1" applyAlignment="1">
      <alignment vertical="center" wrapText="1"/>
    </xf>
    <xf numFmtId="3" fontId="30" fillId="0" borderId="37" xfId="2" applyNumberFormat="1" applyFont="1" applyFill="1" applyBorder="1" applyAlignment="1">
      <alignment vertical="center" wrapText="1"/>
    </xf>
    <xf numFmtId="164" fontId="27" fillId="0" borderId="24" xfId="1" applyNumberFormat="1" applyFont="1" applyFill="1" applyBorder="1" applyAlignment="1">
      <alignment horizontal="right" vertical="center"/>
    </xf>
    <xf numFmtId="0" fontId="27" fillId="0" borderId="28" xfId="1" applyFont="1" applyFill="1" applyBorder="1" applyAlignment="1">
      <alignment vertical="center"/>
    </xf>
    <xf numFmtId="0" fontId="27" fillId="0" borderId="29" xfId="1" applyFont="1" applyFill="1" applyBorder="1" applyAlignment="1">
      <alignment vertical="center"/>
    </xf>
    <xf numFmtId="164" fontId="27" fillId="0" borderId="19" xfId="1" applyNumberFormat="1" applyFont="1" applyFill="1" applyBorder="1" applyAlignment="1">
      <alignment horizontal="right" vertical="center"/>
    </xf>
    <xf numFmtId="0" fontId="27" fillId="0" borderId="30" xfId="1" applyFont="1" applyFill="1" applyBorder="1" applyAlignment="1">
      <alignment vertical="center" wrapText="1"/>
    </xf>
    <xf numFmtId="16" fontId="27" fillId="0" borderId="30" xfId="1" applyNumberFormat="1" applyFont="1" applyFill="1" applyBorder="1" applyAlignment="1">
      <alignment vertical="center" wrapText="1"/>
    </xf>
    <xf numFmtId="0" fontId="27" fillId="0" borderId="30" xfId="1" applyFont="1" applyBorder="1" applyAlignment="1">
      <alignment wrapText="1"/>
    </xf>
    <xf numFmtId="0" fontId="27" fillId="0" borderId="28" xfId="1" applyFont="1" applyBorder="1"/>
    <xf numFmtId="0" fontId="27" fillId="0" borderId="29" xfId="1" applyFont="1" applyBorder="1"/>
    <xf numFmtId="0" fontId="32" fillId="0" borderId="0" xfId="2" applyFont="1" applyFill="1" applyBorder="1" applyAlignment="1">
      <alignment vertical="top" wrapText="1"/>
    </xf>
    <xf numFmtId="0" fontId="32" fillId="0" borderId="0" xfId="2" applyFont="1" applyBorder="1" applyAlignment="1">
      <alignment vertical="top" wrapText="1"/>
    </xf>
    <xf numFmtId="164" fontId="23" fillId="0" borderId="43" xfId="1" applyNumberFormat="1" applyFont="1" applyFill="1" applyBorder="1" applyAlignment="1">
      <alignment horizontal="right" vertical="center"/>
    </xf>
    <xf numFmtId="0" fontId="23" fillId="0" borderId="40" xfId="1" applyFont="1" applyFill="1" applyBorder="1" applyAlignment="1">
      <alignment vertical="center" wrapText="1"/>
    </xf>
    <xf numFmtId="0" fontId="23" fillId="0" borderId="41" xfId="1" applyFont="1" applyFill="1" applyBorder="1" applyAlignment="1">
      <alignment vertical="center"/>
    </xf>
    <xf numFmtId="0" fontId="23" fillId="0" borderId="42" xfId="1" applyFont="1" applyFill="1" applyBorder="1" applyAlignment="1">
      <alignment vertical="center"/>
    </xf>
    <xf numFmtId="3" fontId="23" fillId="0" borderId="40" xfId="1" applyNumberFormat="1" applyFont="1" applyFill="1" applyBorder="1" applyAlignment="1">
      <alignment vertical="center"/>
    </xf>
    <xf numFmtId="3" fontId="23" fillId="0" borderId="41" xfId="1" applyNumberFormat="1" applyFont="1" applyFill="1" applyBorder="1" applyAlignment="1">
      <alignment vertical="center"/>
    </xf>
    <xf numFmtId="3" fontId="23" fillId="0" borderId="42" xfId="1" applyNumberFormat="1" applyFont="1" applyFill="1" applyBorder="1" applyAlignment="1">
      <alignment vertical="center"/>
    </xf>
    <xf numFmtId="0" fontId="25" fillId="0" borderId="44" xfId="2" applyFont="1" applyFill="1" applyBorder="1" applyAlignment="1">
      <alignment wrapText="1"/>
    </xf>
    <xf numFmtId="3" fontId="25" fillId="0" borderId="3" xfId="2" applyNumberFormat="1" applyFont="1" applyFill="1" applyBorder="1" applyAlignment="1">
      <alignment wrapText="1"/>
    </xf>
    <xf numFmtId="3" fontId="25" fillId="0" borderId="33" xfId="2" applyNumberFormat="1" applyFont="1" applyFill="1" applyBorder="1" applyAlignment="1">
      <alignment wrapText="1"/>
    </xf>
    <xf numFmtId="164" fontId="27" fillId="0" borderId="20" xfId="1" applyNumberFormat="1" applyFont="1" applyFill="1" applyBorder="1" applyAlignment="1">
      <alignment horizontal="right" vertical="center"/>
    </xf>
    <xf numFmtId="0" fontId="27" fillId="0" borderId="21" xfId="1" applyFont="1" applyFill="1" applyBorder="1" applyAlignment="1">
      <alignment wrapText="1"/>
    </xf>
    <xf numFmtId="3" fontId="30" fillId="0" borderId="21" xfId="2" applyNumberFormat="1" applyFont="1" applyFill="1" applyBorder="1" applyAlignment="1">
      <alignment wrapText="1"/>
    </xf>
    <xf numFmtId="3" fontId="30" fillId="0" borderId="23" xfId="2" applyNumberFormat="1" applyFont="1" applyFill="1" applyBorder="1" applyAlignment="1">
      <alignment wrapText="1"/>
    </xf>
    <xf numFmtId="164" fontId="27" fillId="0" borderId="30" xfId="1" applyNumberFormat="1" applyFont="1" applyFill="1" applyBorder="1" applyAlignment="1">
      <alignment horizontal="right" vertical="center"/>
    </xf>
    <xf numFmtId="164" fontId="23" fillId="0" borderId="17" xfId="1" applyNumberFormat="1" applyFont="1" applyFill="1" applyBorder="1" applyAlignment="1">
      <alignment horizontal="right"/>
    </xf>
    <xf numFmtId="0" fontId="23" fillId="0" borderId="45" xfId="1" applyFont="1" applyFill="1" applyBorder="1"/>
    <xf numFmtId="3" fontId="23" fillId="0" borderId="17" xfId="1" applyNumberFormat="1" applyFont="1" applyFill="1" applyBorder="1"/>
    <xf numFmtId="3" fontId="23" fillId="0" borderId="18" xfId="1" applyNumberFormat="1" applyFont="1" applyFill="1" applyBorder="1"/>
    <xf numFmtId="3" fontId="23" fillId="0" borderId="45" xfId="1" applyNumberFormat="1" applyFont="1" applyFill="1" applyBorder="1"/>
    <xf numFmtId="0" fontId="35" fillId="0" borderId="0" xfId="7" applyFont="1" applyFill="1" applyAlignment="1">
      <alignment vertical="center"/>
    </xf>
    <xf numFmtId="0" fontId="35" fillId="0" borderId="0" xfId="7" applyFont="1" applyFill="1" applyBorder="1" applyAlignment="1">
      <alignment vertical="center"/>
    </xf>
    <xf numFmtId="49" fontId="36" fillId="0" borderId="20" xfId="7" applyNumberFormat="1" applyFont="1" applyFill="1" applyBorder="1" applyAlignment="1">
      <alignment horizontal="center" vertical="center" wrapText="1"/>
    </xf>
    <xf numFmtId="49" fontId="36" fillId="0" borderId="35" xfId="7" applyNumberFormat="1" applyFont="1" applyFill="1" applyBorder="1" applyAlignment="1">
      <alignment horizontal="center" vertical="center" wrapText="1"/>
    </xf>
    <xf numFmtId="0" fontId="36" fillId="0" borderId="21" xfId="7" applyFont="1" applyFill="1" applyBorder="1" applyAlignment="1">
      <alignment horizontal="center" vertical="center" wrapText="1"/>
    </xf>
    <xf numFmtId="0" fontId="36" fillId="0" borderId="21" xfId="7" applyFont="1" applyFill="1" applyBorder="1" applyAlignment="1">
      <alignment horizontal="centerContinuous" vertical="center" wrapText="1"/>
    </xf>
    <xf numFmtId="0" fontId="36" fillId="0" borderId="23" xfId="7" applyFont="1" applyFill="1" applyBorder="1" applyAlignment="1">
      <alignment horizontal="center" vertical="center" wrapText="1"/>
    </xf>
    <xf numFmtId="0" fontId="36" fillId="0" borderId="0" xfId="7" applyFont="1" applyFill="1" applyBorder="1" applyAlignment="1">
      <alignment vertical="center" wrapText="1"/>
    </xf>
    <xf numFmtId="49" fontId="36" fillId="0" borderId="46" xfId="7" applyNumberFormat="1" applyFont="1" applyFill="1" applyBorder="1" applyAlignment="1">
      <alignment horizontal="center" vertical="center"/>
    </xf>
    <xf numFmtId="49" fontId="36" fillId="0" borderId="47" xfId="7" applyNumberFormat="1" applyFont="1" applyFill="1" applyBorder="1" applyAlignment="1">
      <alignment horizontal="center" vertical="center"/>
    </xf>
    <xf numFmtId="0" fontId="36" fillId="0" borderId="48" xfId="7" applyFont="1" applyFill="1" applyBorder="1" applyAlignment="1">
      <alignment vertical="center"/>
    </xf>
    <xf numFmtId="0" fontId="36" fillId="0" borderId="48" xfId="7" applyFont="1" applyFill="1" applyBorder="1" applyAlignment="1">
      <alignment horizontal="center" vertical="center"/>
    </xf>
    <xf numFmtId="0" fontId="36" fillId="0" borderId="49" xfId="7" applyFont="1" applyFill="1" applyBorder="1" applyAlignment="1">
      <alignment vertical="center"/>
    </xf>
    <xf numFmtId="0" fontId="36" fillId="0" borderId="0" xfId="7" applyFont="1" applyFill="1" applyBorder="1" applyAlignment="1">
      <alignment vertical="center"/>
    </xf>
    <xf numFmtId="49" fontId="36" fillId="0" borderId="0" xfId="7" applyNumberFormat="1" applyFont="1" applyFill="1" applyBorder="1" applyAlignment="1">
      <alignment horizontal="center" vertical="center" wrapText="1"/>
    </xf>
    <xf numFmtId="0" fontId="36" fillId="0" borderId="0" xfId="7" applyNumberFormat="1" applyFont="1" applyFill="1" applyBorder="1" applyAlignment="1">
      <alignment horizontal="left" vertical="center" wrapText="1"/>
    </xf>
    <xf numFmtId="1" fontId="36" fillId="0" borderId="0" xfId="7" applyNumberFormat="1" applyFont="1" applyFill="1" applyBorder="1" applyAlignment="1">
      <alignment horizontal="center" vertical="center" wrapText="1"/>
    </xf>
    <xf numFmtId="3" fontId="36" fillId="0" borderId="0" xfId="7" applyNumberFormat="1" applyFont="1" applyFill="1" applyBorder="1" applyAlignment="1">
      <alignment horizontal="right" vertical="center" wrapText="1"/>
    </xf>
    <xf numFmtId="3" fontId="35" fillId="0" borderId="0" xfId="7" applyNumberFormat="1" applyFont="1" applyFill="1" applyBorder="1" applyAlignment="1">
      <alignment horizontal="right" vertical="center" wrapText="1"/>
    </xf>
    <xf numFmtId="49" fontId="35" fillId="0" borderId="20" xfId="7" applyNumberFormat="1" applyFont="1" applyFill="1" applyBorder="1" applyAlignment="1">
      <alignment horizontal="center" vertical="center" wrapText="1"/>
    </xf>
    <xf numFmtId="49" fontId="35" fillId="0" borderId="21" xfId="7" applyNumberFormat="1" applyFont="1" applyFill="1" applyBorder="1" applyAlignment="1">
      <alignment horizontal="center" vertical="center" wrapText="1"/>
    </xf>
    <xf numFmtId="0" fontId="35" fillId="0" borderId="21" xfId="7" applyNumberFormat="1" applyFont="1" applyFill="1" applyBorder="1" applyAlignment="1">
      <alignment horizontal="left" vertical="center" wrapText="1"/>
    </xf>
    <xf numFmtId="1" fontId="35" fillId="0" borderId="21" xfId="7" applyNumberFormat="1" applyFont="1" applyFill="1" applyBorder="1" applyAlignment="1">
      <alignment horizontal="center" vertical="center" wrapText="1"/>
    </xf>
    <xf numFmtId="0" fontId="35" fillId="0" borderId="21" xfId="7" applyFont="1" applyFill="1" applyBorder="1" applyAlignment="1">
      <alignment horizontal="left" vertical="center" wrapText="1"/>
    </xf>
    <xf numFmtId="3" fontId="35" fillId="0" borderId="21" xfId="7" applyNumberFormat="1" applyFont="1" applyFill="1" applyBorder="1" applyAlignment="1">
      <alignment horizontal="right" vertical="center" wrapText="1"/>
    </xf>
    <xf numFmtId="3" fontId="35" fillId="0" borderId="23" xfId="7" applyNumberFormat="1" applyFont="1" applyFill="1" applyBorder="1" applyAlignment="1">
      <alignment horizontal="right" vertical="center" wrapText="1"/>
    </xf>
    <xf numFmtId="49" fontId="35" fillId="0" borderId="30" xfId="7" applyNumberFormat="1" applyFont="1" applyFill="1" applyBorder="1" applyAlignment="1">
      <alignment horizontal="center" vertical="center" wrapText="1"/>
    </xf>
    <xf numFmtId="49" fontId="35" fillId="0" borderId="28" xfId="7" applyNumberFormat="1" applyFont="1" applyFill="1" applyBorder="1" applyAlignment="1">
      <alignment horizontal="center" vertical="center" wrapText="1"/>
    </xf>
    <xf numFmtId="0" fontId="35" fillId="0" borderId="28" xfId="7" applyNumberFormat="1" applyFont="1" applyFill="1" applyBorder="1" applyAlignment="1">
      <alignment horizontal="left" vertical="center" wrapText="1"/>
    </xf>
    <xf numFmtId="1" fontId="35" fillId="0" borderId="28" xfId="7" applyNumberFormat="1" applyFont="1" applyFill="1" applyBorder="1" applyAlignment="1">
      <alignment horizontal="center" vertical="center" wrapText="1"/>
    </xf>
    <xf numFmtId="0" fontId="35" fillId="0" borderId="28" xfId="7" applyFont="1" applyFill="1" applyBorder="1" applyAlignment="1">
      <alignment horizontal="left" vertical="center" wrapText="1"/>
    </xf>
    <xf numFmtId="3" fontId="35" fillId="0" borderId="28" xfId="7" applyNumberFormat="1" applyFont="1" applyFill="1" applyBorder="1" applyAlignment="1">
      <alignment horizontal="right" vertical="center" wrapText="1"/>
    </xf>
    <xf numFmtId="3" fontId="35" fillId="0" borderId="29" xfId="7" applyNumberFormat="1" applyFont="1" applyFill="1" applyBorder="1" applyAlignment="1">
      <alignment horizontal="right" vertical="center" wrapText="1"/>
    </xf>
    <xf numFmtId="0" fontId="35" fillId="0" borderId="28" xfId="7" applyFont="1" applyFill="1" applyBorder="1" applyAlignment="1">
      <alignment vertical="center" wrapText="1"/>
    </xf>
    <xf numFmtId="1" fontId="35" fillId="0" borderId="28" xfId="7" applyNumberFormat="1" applyFont="1" applyFill="1" applyBorder="1" applyAlignment="1">
      <alignment horizontal="center" vertical="center"/>
    </xf>
    <xf numFmtId="49" fontId="35" fillId="0" borderId="46" xfId="7" applyNumberFormat="1" applyFont="1" applyFill="1" applyBorder="1" applyAlignment="1">
      <alignment horizontal="center" vertical="center" wrapText="1"/>
    </xf>
    <xf numFmtId="49" fontId="35" fillId="0" borderId="48" xfId="7" applyNumberFormat="1" applyFont="1" applyFill="1" applyBorder="1" applyAlignment="1">
      <alignment horizontal="center" vertical="center" wrapText="1"/>
    </xf>
    <xf numFmtId="0" fontId="35" fillId="0" borderId="48" xfId="7" applyFont="1" applyFill="1" applyBorder="1" applyAlignment="1">
      <alignment vertical="center" wrapText="1"/>
    </xf>
    <xf numFmtId="1" fontId="35" fillId="0" borderId="48" xfId="7" applyNumberFormat="1" applyFont="1" applyFill="1" applyBorder="1" applyAlignment="1">
      <alignment horizontal="center" vertical="center"/>
    </xf>
    <xf numFmtId="0" fontId="35" fillId="0" borderId="48" xfId="7" applyFont="1" applyFill="1" applyBorder="1" applyAlignment="1">
      <alignment horizontal="left" vertical="center" wrapText="1"/>
    </xf>
    <xf numFmtId="3" fontId="35" fillId="0" borderId="48" xfId="7" applyNumberFormat="1" applyFont="1" applyFill="1" applyBorder="1" applyAlignment="1">
      <alignment horizontal="right" vertical="center" wrapText="1"/>
    </xf>
    <xf numFmtId="3" fontId="35" fillId="0" borderId="49" xfId="7" applyNumberFormat="1" applyFont="1" applyFill="1" applyBorder="1" applyAlignment="1">
      <alignment horizontal="right" vertical="center" wrapText="1"/>
    </xf>
    <xf numFmtId="0" fontId="38" fillId="0" borderId="0" xfId="7" applyNumberFormat="1" applyFont="1" applyFill="1" applyBorder="1" applyAlignment="1">
      <alignment horizontal="left" vertical="center" wrapText="1"/>
    </xf>
    <xf numFmtId="0" fontId="36" fillId="0" borderId="0" xfId="7" applyFont="1" applyFill="1" applyBorder="1" applyAlignment="1">
      <alignment horizontal="left" vertical="center" wrapText="1"/>
    </xf>
    <xf numFmtId="1" fontId="36" fillId="0" borderId="0" xfId="7" applyNumberFormat="1" applyFont="1" applyFill="1" applyBorder="1" applyAlignment="1">
      <alignment horizontal="center" vertical="center"/>
    </xf>
    <xf numFmtId="0" fontId="35" fillId="0" borderId="21" xfId="7" applyFont="1" applyFill="1" applyBorder="1" applyAlignment="1">
      <alignment vertical="center" wrapText="1"/>
    </xf>
    <xf numFmtId="1" fontId="35" fillId="0" borderId="21" xfId="7" applyNumberFormat="1" applyFont="1" applyFill="1" applyBorder="1" applyAlignment="1">
      <alignment horizontal="center" vertical="center"/>
    </xf>
    <xf numFmtId="0" fontId="35" fillId="0" borderId="28" xfId="7" applyFont="1" applyFill="1" applyBorder="1" applyAlignment="1">
      <alignment vertical="center"/>
    </xf>
    <xf numFmtId="0" fontId="40" fillId="0" borderId="0" xfId="7" applyFont="1" applyFill="1" applyAlignment="1">
      <alignment horizontal="center"/>
    </xf>
    <xf numFmtId="3" fontId="21" fillId="0" borderId="0" xfId="7" applyNumberFormat="1" applyFont="1" applyFill="1" applyAlignment="1">
      <alignment horizontal="center"/>
    </xf>
    <xf numFmtId="49" fontId="35" fillId="0" borderId="0" xfId="7" applyNumberFormat="1" applyFont="1" applyFill="1" applyBorder="1" applyAlignment="1">
      <alignment vertical="center"/>
    </xf>
    <xf numFmtId="0" fontId="35" fillId="0" borderId="48" xfId="7" applyFont="1" applyFill="1" applyBorder="1" applyAlignment="1">
      <alignment vertical="center"/>
    </xf>
    <xf numFmtId="0" fontId="35" fillId="0" borderId="0" xfId="7" applyFont="1" applyFill="1" applyBorder="1" applyAlignment="1">
      <alignment horizontal="center" vertical="center"/>
    </xf>
    <xf numFmtId="0" fontId="35" fillId="0" borderId="21" xfId="7" applyFont="1" applyFill="1" applyBorder="1" applyAlignment="1">
      <alignment horizontal="center" vertical="center" wrapText="1"/>
    </xf>
    <xf numFmtId="0" fontId="35" fillId="0" borderId="28" xfId="7" applyFont="1" applyFill="1" applyBorder="1" applyAlignment="1">
      <alignment horizontal="center" vertical="center" wrapText="1"/>
    </xf>
    <xf numFmtId="0" fontId="35" fillId="0" borderId="48" xfId="7" applyFont="1" applyFill="1" applyBorder="1" applyAlignment="1">
      <alignment horizontal="center" vertical="center" wrapText="1"/>
    </xf>
    <xf numFmtId="49" fontId="35" fillId="0" borderId="0" xfId="7" applyNumberFormat="1" applyFont="1" applyFill="1" applyBorder="1" applyAlignment="1">
      <alignment horizontal="center" vertical="center" wrapText="1"/>
    </xf>
    <xf numFmtId="0" fontId="35" fillId="0" borderId="0" xfId="7" applyFont="1" applyFill="1" applyBorder="1" applyAlignment="1">
      <alignment horizontal="left" vertical="center" wrapText="1"/>
    </xf>
    <xf numFmtId="1" fontId="35" fillId="0" borderId="0" xfId="7" applyNumberFormat="1" applyFont="1" applyFill="1" applyBorder="1" applyAlignment="1">
      <alignment horizontal="center" vertical="center" wrapText="1"/>
    </xf>
    <xf numFmtId="3" fontId="36" fillId="0" borderId="0" xfId="7" applyNumberFormat="1" applyFont="1" applyFill="1" applyBorder="1" applyAlignment="1">
      <alignment vertical="center"/>
    </xf>
    <xf numFmtId="49" fontId="36" fillId="0" borderId="0" xfId="7" applyNumberFormat="1" applyFont="1" applyFill="1" applyBorder="1" applyAlignment="1">
      <alignment horizontal="left" vertical="center" wrapText="1"/>
    </xf>
    <xf numFmtId="0" fontId="35" fillId="0" borderId="0" xfId="7" applyNumberFormat="1" applyFont="1" applyFill="1" applyBorder="1" applyAlignment="1">
      <alignment horizontal="left" vertical="center" wrapText="1"/>
    </xf>
    <xf numFmtId="3" fontId="35" fillId="0" borderId="50" xfId="7" applyNumberFormat="1" applyFont="1" applyFill="1" applyBorder="1" applyAlignment="1">
      <alignment horizontal="right" vertical="center" wrapText="1"/>
    </xf>
    <xf numFmtId="3" fontId="35" fillId="0" borderId="51" xfId="7" applyNumberFormat="1" applyFont="1" applyFill="1" applyBorder="1" applyAlignment="1">
      <alignment horizontal="right" vertical="center" wrapText="1"/>
    </xf>
    <xf numFmtId="0" fontId="35" fillId="0" borderId="48" xfId="7" applyNumberFormat="1" applyFont="1" applyFill="1" applyBorder="1" applyAlignment="1">
      <alignment horizontal="left" vertical="center" wrapText="1"/>
    </xf>
    <xf numFmtId="1" fontId="35" fillId="0" borderId="48" xfId="7" applyNumberFormat="1" applyFont="1" applyFill="1" applyBorder="1" applyAlignment="1">
      <alignment horizontal="center" vertical="center" wrapText="1"/>
    </xf>
    <xf numFmtId="3" fontId="35" fillId="0" borderId="0" xfId="7" applyNumberFormat="1" applyFont="1" applyFill="1" applyBorder="1" applyAlignment="1">
      <alignment horizontal="right" vertical="center"/>
    </xf>
    <xf numFmtId="0" fontId="35" fillId="0" borderId="0" xfId="7" applyFont="1" applyFill="1" applyBorder="1" applyAlignment="1">
      <alignment vertical="center" wrapText="1"/>
    </xf>
    <xf numFmtId="1" fontId="35" fillId="0" borderId="0" xfId="7" applyNumberFormat="1" applyFont="1" applyFill="1" applyBorder="1" applyAlignment="1">
      <alignment horizontal="center" vertical="center"/>
    </xf>
    <xf numFmtId="49" fontId="35" fillId="0" borderId="0" xfId="7" applyNumberFormat="1" applyFont="1" applyFill="1" applyBorder="1" applyAlignment="1">
      <alignment horizontal="left" vertical="center" wrapText="1"/>
    </xf>
    <xf numFmtId="0" fontId="36" fillId="0" borderId="0" xfId="7" applyFont="1" applyFill="1" applyBorder="1" applyAlignment="1">
      <alignment horizontal="center" vertical="center"/>
    </xf>
    <xf numFmtId="0" fontId="35" fillId="0" borderId="0" xfId="7" applyFont="1" applyFill="1" applyBorder="1" applyAlignment="1">
      <alignment horizontal="left" vertical="center"/>
    </xf>
    <xf numFmtId="49" fontId="36" fillId="0" borderId="40" xfId="7" applyNumberFormat="1" applyFont="1" applyFill="1" applyBorder="1" applyAlignment="1">
      <alignment horizontal="center" vertical="center" wrapText="1"/>
    </xf>
    <xf numFmtId="49" fontId="36" fillId="0" borderId="52" xfId="7" applyNumberFormat="1" applyFont="1" applyFill="1" applyBorder="1" applyAlignment="1">
      <alignment horizontal="center" vertical="center" wrapText="1"/>
    </xf>
    <xf numFmtId="0" fontId="36" fillId="0" borderId="41" xfId="7" applyFont="1" applyFill="1" applyBorder="1" applyAlignment="1">
      <alignment horizontal="center" vertical="center" wrapText="1"/>
    </xf>
    <xf numFmtId="0" fontId="36" fillId="0" borderId="41" xfId="7" applyFont="1" applyFill="1" applyBorder="1" applyAlignment="1">
      <alignment horizontal="centerContinuous" vertical="center" wrapText="1"/>
    </xf>
    <xf numFmtId="0" fontId="36" fillId="0" borderId="42" xfId="7" applyFont="1" applyFill="1" applyBorder="1" applyAlignment="1">
      <alignment horizontal="center" vertical="center" wrapText="1"/>
    </xf>
    <xf numFmtId="49" fontId="36" fillId="0" borderId="53" xfId="7" applyNumberFormat="1" applyFont="1" applyFill="1" applyBorder="1" applyAlignment="1">
      <alignment horizontal="center" vertical="center" wrapText="1"/>
    </xf>
    <xf numFmtId="49" fontId="36" fillId="0" borderId="54" xfId="7" applyNumberFormat="1" applyFont="1" applyFill="1" applyBorder="1" applyAlignment="1">
      <alignment horizontal="center" vertical="center" wrapText="1"/>
    </xf>
    <xf numFmtId="0" fontId="36" fillId="0" borderId="55" xfId="7" applyFont="1" applyFill="1" applyBorder="1" applyAlignment="1">
      <alignment vertical="center"/>
    </xf>
    <xf numFmtId="1" fontId="36" fillId="0" borderId="55" xfId="7" applyNumberFormat="1" applyFont="1" applyFill="1" applyBorder="1" applyAlignment="1">
      <alignment vertical="center"/>
    </xf>
    <xf numFmtId="2" fontId="36" fillId="0" borderId="55" xfId="7" applyNumberFormat="1" applyFont="1" applyFill="1" applyBorder="1" applyAlignment="1">
      <alignment vertical="center"/>
    </xf>
    <xf numFmtId="3" fontId="36" fillId="0" borderId="55" xfId="7" applyNumberFormat="1" applyFont="1" applyFill="1" applyBorder="1" applyAlignment="1">
      <alignment horizontal="right" vertical="center" wrapText="1"/>
    </xf>
    <xf numFmtId="3" fontId="36" fillId="0" borderId="56" xfId="7" applyNumberFormat="1" applyFont="1" applyFill="1" applyBorder="1" applyAlignment="1">
      <alignment horizontal="right" vertical="center" wrapText="1"/>
    </xf>
    <xf numFmtId="0" fontId="36" fillId="0" borderId="41" xfId="7" applyFont="1" applyFill="1" applyBorder="1" applyAlignment="1">
      <alignment vertical="center"/>
    </xf>
    <xf numFmtId="1" fontId="36" fillId="0" borderId="41" xfId="7" applyNumberFormat="1" applyFont="1" applyFill="1" applyBorder="1" applyAlignment="1">
      <alignment vertical="center"/>
    </xf>
    <xf numFmtId="2" fontId="36" fillId="0" borderId="41" xfId="7" applyNumberFormat="1" applyFont="1" applyFill="1" applyBorder="1" applyAlignment="1">
      <alignment vertical="center"/>
    </xf>
    <xf numFmtId="3" fontId="35" fillId="0" borderId="0" xfId="7" applyNumberFormat="1" applyFont="1" applyFill="1" applyAlignment="1">
      <alignment vertical="center"/>
    </xf>
    <xf numFmtId="0" fontId="43" fillId="0" borderId="0" xfId="9" applyFont="1"/>
    <xf numFmtId="0" fontId="44" fillId="0" borderId="0" xfId="9" applyFont="1" applyAlignment="1">
      <alignment horizontal="center" vertical="center" wrapText="1"/>
    </xf>
    <xf numFmtId="0" fontId="44" fillId="2" borderId="57" xfId="9" applyFont="1" applyFill="1" applyBorder="1" applyAlignment="1">
      <alignment horizontal="center" vertical="center" wrapText="1"/>
    </xf>
    <xf numFmtId="49" fontId="44" fillId="2" borderId="57" xfId="9" applyNumberFormat="1" applyFont="1" applyFill="1" applyBorder="1" applyAlignment="1" applyProtection="1">
      <alignment horizontal="center" vertical="center" wrapText="1"/>
    </xf>
    <xf numFmtId="0" fontId="44" fillId="2" borderId="57" xfId="9" applyNumberFormat="1" applyFont="1" applyFill="1" applyBorder="1" applyAlignment="1" applyProtection="1">
      <alignment horizontal="center" vertical="center" wrapText="1"/>
    </xf>
    <xf numFmtId="3" fontId="44" fillId="2" borderId="57" xfId="9" applyNumberFormat="1" applyFont="1" applyFill="1" applyBorder="1" applyAlignment="1" applyProtection="1">
      <alignment horizontal="center" vertical="center" wrapText="1"/>
    </xf>
    <xf numFmtId="3" fontId="44" fillId="2" borderId="57" xfId="9" applyNumberFormat="1" applyFont="1" applyFill="1" applyBorder="1" applyAlignment="1">
      <alignment horizontal="center" vertical="center" wrapText="1"/>
    </xf>
    <xf numFmtId="0" fontId="45" fillId="0" borderId="58" xfId="9" applyFont="1" applyFill="1" applyBorder="1" applyAlignment="1">
      <alignment horizontal="center" vertical="center" wrapText="1"/>
    </xf>
    <xf numFmtId="0" fontId="45" fillId="0" borderId="58" xfId="9" applyFont="1" applyFill="1" applyBorder="1" applyAlignment="1">
      <alignment horizontal="left" vertical="center" wrapText="1"/>
    </xf>
    <xf numFmtId="49" fontId="45" fillId="0" borderId="58" xfId="9" applyNumberFormat="1" applyFont="1" applyFill="1" applyBorder="1" applyAlignment="1" applyProtection="1">
      <alignment horizontal="left" vertical="center" wrapText="1"/>
    </xf>
    <xf numFmtId="3" fontId="45" fillId="0" borderId="58" xfId="9" applyNumberFormat="1" applyFont="1" applyFill="1" applyBorder="1" applyAlignment="1">
      <alignment horizontal="center" vertical="center" wrapText="1"/>
    </xf>
    <xf numFmtId="3" fontId="45" fillId="0" borderId="58" xfId="9" applyNumberFormat="1" applyFont="1" applyFill="1" applyBorder="1" applyAlignment="1" applyProtection="1">
      <alignment horizontal="right" wrapText="1"/>
    </xf>
    <xf numFmtId="3" fontId="46" fillId="0" borderId="58" xfId="9" applyNumberFormat="1" applyFont="1" applyFill="1" applyBorder="1" applyAlignment="1" applyProtection="1">
      <alignment horizontal="right" wrapText="1"/>
    </xf>
    <xf numFmtId="3" fontId="45" fillId="0" borderId="58" xfId="9" applyNumberFormat="1" applyFont="1" applyFill="1" applyBorder="1" applyAlignment="1" applyProtection="1">
      <alignment wrapText="1"/>
      <protection locked="0"/>
    </xf>
    <xf numFmtId="0" fontId="43" fillId="0" borderId="0" xfId="9" applyFont="1" applyFill="1"/>
    <xf numFmtId="0" fontId="45" fillId="0" borderId="58" xfId="9" applyFont="1" applyFill="1" applyBorder="1" applyAlignment="1" applyProtection="1">
      <alignment wrapText="1"/>
      <protection locked="0"/>
    </xf>
    <xf numFmtId="3" fontId="44" fillId="0" borderId="58" xfId="9" applyNumberFormat="1" applyFont="1" applyBorder="1"/>
    <xf numFmtId="0" fontId="45" fillId="0" borderId="0" xfId="9" applyFont="1"/>
    <xf numFmtId="0" fontId="45" fillId="0" borderId="0" xfId="9" applyFont="1" applyAlignment="1">
      <alignment horizontal="center" vertical="center"/>
    </xf>
    <xf numFmtId="0" fontId="43" fillId="0" borderId="0" xfId="9" applyFont="1" applyAlignment="1">
      <alignment horizontal="center"/>
    </xf>
    <xf numFmtId="3" fontId="43" fillId="0" borderId="0" xfId="9" applyNumberFormat="1" applyFont="1"/>
    <xf numFmtId="0" fontId="16" fillId="0" borderId="0" xfId="9" applyFont="1"/>
    <xf numFmtId="0" fontId="16" fillId="0" borderId="60" xfId="9" applyFont="1" applyBorder="1" applyAlignment="1">
      <alignment horizontal="center"/>
    </xf>
    <xf numFmtId="0" fontId="16" fillId="0" borderId="60" xfId="9" applyFont="1" applyBorder="1" applyAlignment="1">
      <alignment wrapText="1"/>
    </xf>
    <xf numFmtId="3" fontId="16" fillId="0" borderId="60" xfId="9" applyNumberFormat="1" applyFont="1" applyBorder="1" applyAlignment="1">
      <alignment horizontal="center"/>
    </xf>
    <xf numFmtId="0" fontId="32" fillId="0" borderId="0" xfId="9"/>
    <xf numFmtId="0" fontId="16" fillId="0" borderId="0" xfId="9" applyFont="1" applyAlignment="1">
      <alignment horizontal="center"/>
    </xf>
    <xf numFmtId="0" fontId="16" fillId="0" borderId="0" xfId="9" applyFont="1" applyAlignment="1">
      <alignment wrapText="1"/>
    </xf>
    <xf numFmtId="3" fontId="16" fillId="0" borderId="0" xfId="9" applyNumberFormat="1" applyFont="1" applyAlignment="1">
      <alignment horizontal="center"/>
    </xf>
    <xf numFmtId="0" fontId="16" fillId="0" borderId="0" xfId="9" applyFont="1" applyAlignment="1">
      <alignment vertical="center"/>
    </xf>
    <xf numFmtId="0" fontId="51" fillId="0" borderId="28" xfId="9" applyFont="1" applyBorder="1" applyAlignment="1">
      <alignment horizontal="center" vertical="center"/>
    </xf>
    <xf numFmtId="0" fontId="51" fillId="0" borderId="28" xfId="9" applyFont="1" applyBorder="1" applyAlignment="1">
      <alignment vertical="center" wrapText="1"/>
    </xf>
    <xf numFmtId="0" fontId="51" fillId="0" borderId="28" xfId="9" applyFont="1" applyBorder="1" applyAlignment="1">
      <alignment horizontal="center" vertical="center" wrapText="1"/>
    </xf>
    <xf numFmtId="3" fontId="51" fillId="0" borderId="28" xfId="9" applyNumberFormat="1" applyFont="1" applyBorder="1" applyAlignment="1">
      <alignment horizontal="center" vertical="center"/>
    </xf>
    <xf numFmtId="0" fontId="32" fillId="0" borderId="0" xfId="9" applyAlignment="1">
      <alignment vertical="center"/>
    </xf>
    <xf numFmtId="16" fontId="16" fillId="0" borderId="28" xfId="9" applyNumberFormat="1" applyFont="1" applyBorder="1" applyAlignment="1">
      <alignment horizontal="center" vertical="center"/>
    </xf>
    <xf numFmtId="0" fontId="52" fillId="0" borderId="0" xfId="9" applyFont="1" applyAlignment="1">
      <alignment vertical="center" wrapText="1"/>
    </xf>
    <xf numFmtId="3" fontId="53" fillId="0" borderId="28" xfId="9" applyNumberFormat="1" applyFont="1" applyFill="1" applyBorder="1" applyAlignment="1">
      <alignment horizontal="center" vertical="center"/>
    </xf>
    <xf numFmtId="0" fontId="53" fillId="0" borderId="28" xfId="9" applyFont="1" applyFill="1" applyBorder="1" applyAlignment="1">
      <alignment vertical="center" wrapText="1"/>
    </xf>
    <xf numFmtId="3" fontId="32" fillId="0" borderId="0" xfId="9" applyNumberFormat="1" applyAlignment="1">
      <alignment vertical="center"/>
    </xf>
    <xf numFmtId="0" fontId="16" fillId="0" borderId="28" xfId="9" applyFont="1" applyBorder="1" applyAlignment="1">
      <alignment horizontal="center" vertical="center"/>
    </xf>
    <xf numFmtId="0" fontId="53" fillId="0" borderId="38" xfId="9" applyFont="1" applyFill="1" applyBorder="1" applyAlignment="1">
      <alignment vertical="center" wrapText="1"/>
    </xf>
    <xf numFmtId="3" fontId="53" fillId="0" borderId="38" xfId="9" applyNumberFormat="1" applyFont="1" applyFill="1" applyBorder="1" applyAlignment="1">
      <alignment horizontal="center" vertical="center"/>
    </xf>
    <xf numFmtId="0" fontId="50" fillId="0" borderId="0" xfId="9" applyFont="1" applyAlignment="1">
      <alignment vertical="center"/>
    </xf>
    <xf numFmtId="0" fontId="26" fillId="0" borderId="31" xfId="9" applyFont="1" applyBorder="1" applyAlignment="1">
      <alignment horizontal="center" vertical="center"/>
    </xf>
    <xf numFmtId="0" fontId="55" fillId="0" borderId="38" xfId="9" applyFont="1" applyFill="1" applyBorder="1" applyAlignment="1">
      <alignment vertical="center"/>
    </xf>
    <xf numFmtId="166" fontId="55" fillId="0" borderId="28" xfId="9" applyNumberFormat="1" applyFont="1" applyFill="1" applyBorder="1" applyAlignment="1">
      <alignment horizontal="center" vertical="center"/>
    </xf>
    <xf numFmtId="0" fontId="26" fillId="0" borderId="62" xfId="9" applyFont="1" applyFill="1" applyBorder="1" applyAlignment="1">
      <alignment vertical="center"/>
    </xf>
    <xf numFmtId="0" fontId="26" fillId="0" borderId="0" xfId="9" applyFont="1" applyAlignment="1">
      <alignment vertical="center"/>
    </xf>
    <xf numFmtId="0" fontId="16" fillId="0" borderId="31" xfId="9" applyFont="1" applyBorder="1" applyAlignment="1">
      <alignment horizontal="center" vertical="center"/>
    </xf>
    <xf numFmtId="0" fontId="53" fillId="0" borderId="38" xfId="9" applyFont="1" applyFill="1" applyBorder="1" applyAlignment="1">
      <alignment vertical="center"/>
    </xf>
    <xf numFmtId="166" fontId="53" fillId="0" borderId="28" xfId="9" applyNumberFormat="1" applyFont="1" applyFill="1" applyBorder="1" applyAlignment="1">
      <alignment horizontal="center" vertical="center"/>
    </xf>
    <xf numFmtId="0" fontId="32" fillId="0" borderId="62" xfId="9" applyBorder="1" applyAlignment="1">
      <alignment vertical="center"/>
    </xf>
    <xf numFmtId="0" fontId="56" fillId="0" borderId="0" xfId="9" applyFont="1" applyAlignment="1">
      <alignment vertical="center"/>
    </xf>
    <xf numFmtId="0" fontId="53" fillId="0" borderId="0" xfId="9" applyFont="1" applyAlignment="1">
      <alignment wrapText="1"/>
    </xf>
    <xf numFmtId="3" fontId="53" fillId="0" borderId="0" xfId="9" applyNumberFormat="1" applyFont="1" applyAlignment="1">
      <alignment horizontal="center"/>
    </xf>
    <xf numFmtId="0" fontId="50" fillId="0" borderId="0" xfId="10" applyFont="1" applyAlignment="1">
      <alignment horizontal="left" vertical="center"/>
    </xf>
    <xf numFmtId="0" fontId="50" fillId="0" borderId="0" xfId="10" applyFont="1" applyAlignment="1">
      <alignment vertical="center"/>
    </xf>
    <xf numFmtId="0" fontId="16" fillId="0" borderId="0" xfId="10" applyFont="1" applyAlignment="1">
      <alignment horizontal="center" vertical="center"/>
    </xf>
    <xf numFmtId="0" fontId="57" fillId="0" borderId="0" xfId="10" applyFont="1" applyAlignment="1">
      <alignment vertical="center"/>
    </xf>
    <xf numFmtId="3" fontId="57" fillId="0" borderId="0" xfId="9" applyNumberFormat="1" applyFont="1" applyAlignment="1">
      <alignment horizontal="center"/>
    </xf>
    <xf numFmtId="0" fontId="58" fillId="0" borderId="0" xfId="9" applyFont="1" applyAlignment="1">
      <alignment horizontal="center" vertical="center"/>
    </xf>
    <xf numFmtId="0" fontId="53" fillId="0" borderId="0" xfId="10" applyFont="1" applyAlignment="1">
      <alignment vertical="center"/>
    </xf>
    <xf numFmtId="0" fontId="54" fillId="0" borderId="0" xfId="9" applyFont="1"/>
    <xf numFmtId="0" fontId="59" fillId="0" borderId="0" xfId="17" applyFont="1" applyAlignment="1">
      <alignment vertical="top" wrapText="1"/>
    </xf>
    <xf numFmtId="0" fontId="59" fillId="0" borderId="0" xfId="17" applyFont="1" applyFill="1" applyAlignment="1">
      <alignment vertical="center" wrapText="1"/>
    </xf>
    <xf numFmtId="0" fontId="53" fillId="0" borderId="0" xfId="17" applyFont="1" applyFill="1" applyAlignment="1">
      <alignment vertical="center" wrapText="1"/>
    </xf>
    <xf numFmtId="0" fontId="63" fillId="0" borderId="0" xfId="0" applyFont="1" applyFill="1" applyAlignment="1">
      <alignment horizontal="center" vertical="center" wrapText="1"/>
    </xf>
    <xf numFmtId="0" fontId="63" fillId="0" borderId="0" xfId="0" applyFont="1" applyFill="1" applyAlignment="1">
      <alignment vertical="center" wrapText="1"/>
    </xf>
    <xf numFmtId="0" fontId="0" fillId="0" borderId="0" xfId="0" applyFont="1"/>
    <xf numFmtId="0" fontId="65" fillId="0" borderId="0" xfId="0" applyFont="1" applyFill="1" applyAlignment="1">
      <alignment horizontal="center" vertical="top"/>
    </xf>
    <xf numFmtId="0" fontId="36" fillId="0" borderId="0" xfId="0" applyFont="1" applyFill="1" applyAlignment="1">
      <alignment vertical="top"/>
    </xf>
    <xf numFmtId="0" fontId="36" fillId="0" borderId="0" xfId="0" applyFont="1" applyFill="1" applyAlignment="1">
      <alignment horizontal="left" vertical="top"/>
    </xf>
    <xf numFmtId="0" fontId="35" fillId="0" borderId="0" xfId="0" applyFont="1" applyFill="1" applyAlignment="1">
      <alignment horizontal="justify" wrapText="1"/>
    </xf>
    <xf numFmtId="49" fontId="35" fillId="0" borderId="0" xfId="0" applyNumberFormat="1" applyFont="1" applyFill="1" applyAlignment="1">
      <alignment horizontal="right" wrapText="1"/>
    </xf>
    <xf numFmtId="0" fontId="35" fillId="0" borderId="0" xfId="0" applyFont="1" applyFill="1" applyAlignment="1">
      <alignment wrapText="1"/>
    </xf>
    <xf numFmtId="0" fontId="35" fillId="0" borderId="0" xfId="0" applyFont="1" applyFill="1"/>
    <xf numFmtId="3" fontId="35" fillId="0" borderId="0" xfId="0" applyNumberFormat="1" applyFont="1" applyFill="1"/>
    <xf numFmtId="3" fontId="35" fillId="0" borderId="0" xfId="0" applyNumberFormat="1" applyFont="1" applyFill="1" applyBorder="1"/>
    <xf numFmtId="0" fontId="35" fillId="0" borderId="0" xfId="0" applyFont="1" applyFill="1" applyAlignment="1">
      <alignment horizontal="center" vertical="top"/>
    </xf>
    <xf numFmtId="0" fontId="66" fillId="0" borderId="0" xfId="0" applyFont="1" applyFill="1" applyAlignment="1">
      <alignment horizontal="right" vertical="top"/>
    </xf>
    <xf numFmtId="0" fontId="68" fillId="0" borderId="0" xfId="0" applyFont="1" applyFill="1" applyAlignment="1">
      <alignment horizontal="left" vertical="top"/>
    </xf>
    <xf numFmtId="0" fontId="67" fillId="0" borderId="0" xfId="0" applyFont="1" applyFill="1" applyAlignment="1">
      <alignment horizontal="center" vertical="top"/>
    </xf>
    <xf numFmtId="0" fontId="67" fillId="0" borderId="0" xfId="0" applyFont="1" applyFill="1" applyAlignment="1">
      <alignment vertical="top"/>
    </xf>
    <xf numFmtId="0" fontId="36" fillId="0" borderId="0" xfId="0" applyFont="1" applyAlignment="1">
      <alignment horizontal="left" vertical="top"/>
    </xf>
    <xf numFmtId="0" fontId="35" fillId="0" borderId="0" xfId="0" applyFont="1" applyAlignment="1">
      <alignment horizontal="center" vertical="top"/>
    </xf>
    <xf numFmtId="0" fontId="35" fillId="0" borderId="0" xfId="0" applyFont="1" applyBorder="1" applyAlignment="1">
      <alignment horizontal="center" vertical="top"/>
    </xf>
    <xf numFmtId="0" fontId="35" fillId="0" borderId="0" xfId="0" applyFont="1" applyFill="1" applyBorder="1" applyAlignment="1">
      <alignment horizontal="center" vertical="top"/>
    </xf>
    <xf numFmtId="0" fontId="36" fillId="0" borderId="0" xfId="0" applyFont="1" applyFill="1" applyAlignment="1">
      <alignment vertical="center" wrapText="1"/>
    </xf>
    <xf numFmtId="0" fontId="63" fillId="0" borderId="0" xfId="0" applyFont="1" applyAlignment="1">
      <alignment horizontal="center" vertical="top"/>
    </xf>
    <xf numFmtId="0" fontId="63" fillId="0" borderId="0" xfId="0" applyFont="1" applyBorder="1" applyAlignment="1">
      <alignment horizontal="center" vertical="top"/>
    </xf>
    <xf numFmtId="49" fontId="35" fillId="0" borderId="0" xfId="0" applyNumberFormat="1" applyFont="1" applyFill="1" applyAlignment="1">
      <alignment horizontal="justify" vertical="top"/>
    </xf>
    <xf numFmtId="49" fontId="0" fillId="0" borderId="0" xfId="0" applyNumberFormat="1" applyAlignment="1">
      <alignment vertical="top"/>
    </xf>
    <xf numFmtId="49" fontId="0" fillId="0" borderId="0" xfId="0" applyNumberFormat="1" applyAlignment="1">
      <alignment vertical="center"/>
    </xf>
    <xf numFmtId="49" fontId="70" fillId="3" borderId="15" xfId="0" applyNumberFormat="1" applyFont="1" applyFill="1" applyBorder="1" applyAlignment="1">
      <alignment horizontal="left" vertical="center"/>
    </xf>
    <xf numFmtId="49" fontId="70" fillId="3" borderId="52" xfId="0" applyNumberFormat="1" applyFont="1" applyFill="1" applyBorder="1" applyAlignment="1">
      <alignment vertical="center"/>
    </xf>
    <xf numFmtId="0" fontId="71" fillId="3" borderId="41" xfId="0" applyFont="1" applyFill="1" applyBorder="1" applyAlignment="1">
      <alignment horizontal="center" vertical="center"/>
    </xf>
    <xf numFmtId="0" fontId="71" fillId="3" borderId="41" xfId="0" applyFont="1" applyFill="1" applyBorder="1" applyAlignment="1">
      <alignment horizontal="center" vertical="center" wrapText="1"/>
    </xf>
    <xf numFmtId="0" fontId="71" fillId="3" borderId="42" xfId="0" applyFont="1" applyFill="1" applyBorder="1" applyAlignment="1">
      <alignment horizontal="center" vertical="center" wrapText="1"/>
    </xf>
    <xf numFmtId="49" fontId="72" fillId="0" borderId="20" xfId="0" applyNumberFormat="1" applyFont="1" applyFill="1" applyBorder="1" applyAlignment="1">
      <alignment vertical="top"/>
    </xf>
    <xf numFmtId="49" fontId="73" fillId="0" borderId="21" xfId="0" applyNumberFormat="1" applyFont="1" applyFill="1" applyBorder="1" applyAlignment="1">
      <alignment horizontal="left" vertical="center" wrapText="1"/>
    </xf>
    <xf numFmtId="0" fontId="72" fillId="0" borderId="21" xfId="0" applyFont="1" applyFill="1" applyBorder="1" applyAlignment="1">
      <alignment horizontal="center"/>
    </xf>
    <xf numFmtId="0" fontId="72" fillId="0" borderId="21" xfId="0" applyFont="1" applyFill="1" applyBorder="1" applyAlignment="1">
      <alignment horizontal="center" vertical="center"/>
    </xf>
    <xf numFmtId="49" fontId="72" fillId="0" borderId="66" xfId="0" applyNumberFormat="1" applyFont="1" applyFill="1" applyBorder="1" applyAlignment="1">
      <alignment vertical="top"/>
    </xf>
    <xf numFmtId="49" fontId="73" fillId="0" borderId="67" xfId="0" applyNumberFormat="1" applyFont="1" applyFill="1" applyBorder="1" applyAlignment="1">
      <alignment horizontal="left" vertical="center" wrapText="1"/>
    </xf>
    <xf numFmtId="49" fontId="73" fillId="0" borderId="70" xfId="0" applyNumberFormat="1" applyFont="1" applyFill="1" applyBorder="1" applyAlignment="1">
      <alignment horizontal="left" vertical="center" wrapText="1"/>
    </xf>
    <xf numFmtId="0" fontId="72" fillId="0" borderId="71" xfId="0" applyFont="1" applyFill="1" applyBorder="1" applyAlignment="1">
      <alignment horizontal="center"/>
    </xf>
    <xf numFmtId="0" fontId="72" fillId="0" borderId="71" xfId="0" applyFont="1" applyFill="1" applyBorder="1" applyAlignment="1">
      <alignment horizontal="right"/>
    </xf>
    <xf numFmtId="0" fontId="73" fillId="0" borderId="72" xfId="0" applyFont="1" applyFill="1" applyBorder="1" applyAlignment="1">
      <alignment vertical="center" wrapText="1"/>
    </xf>
    <xf numFmtId="0" fontId="72" fillId="0" borderId="26" xfId="0" applyFont="1" applyFill="1" applyBorder="1" applyAlignment="1">
      <alignment horizontal="center"/>
    </xf>
    <xf numFmtId="0" fontId="72" fillId="0" borderId="71" xfId="0" applyFont="1" applyFill="1" applyBorder="1" applyAlignment="1">
      <alignment horizontal="center" vertical="center"/>
    </xf>
    <xf numFmtId="0" fontId="73" fillId="0" borderId="71" xfId="0" applyFont="1" applyFill="1" applyBorder="1" applyAlignment="1">
      <alignment horizontal="left" vertical="center" wrapText="1"/>
    </xf>
    <xf numFmtId="0" fontId="72" fillId="4" borderId="71" xfId="0" applyFont="1" applyFill="1" applyBorder="1" applyAlignment="1">
      <alignment horizontal="center"/>
    </xf>
    <xf numFmtId="49" fontId="72" fillId="0" borderId="74" xfId="0" applyNumberFormat="1" applyFont="1" applyFill="1" applyBorder="1" applyAlignment="1">
      <alignment vertical="top"/>
    </xf>
    <xf numFmtId="49" fontId="73" fillId="0" borderId="72" xfId="0" applyNumberFormat="1" applyFont="1" applyFill="1" applyBorder="1" applyAlignment="1">
      <alignment horizontal="left" vertical="center" wrapText="1"/>
    </xf>
    <xf numFmtId="0" fontId="72" fillId="0" borderId="72" xfId="0" applyFont="1" applyFill="1" applyBorder="1" applyAlignment="1">
      <alignment horizontal="center" vertical="center"/>
    </xf>
    <xf numFmtId="3" fontId="72" fillId="0" borderId="72" xfId="0" applyNumberFormat="1" applyFont="1" applyFill="1" applyBorder="1" applyAlignment="1">
      <alignment vertical="center"/>
    </xf>
    <xf numFmtId="3" fontId="72" fillId="0" borderId="75" xfId="0" applyNumberFormat="1" applyFont="1" applyFill="1" applyBorder="1" applyAlignment="1">
      <alignment vertical="center"/>
    </xf>
    <xf numFmtId="49" fontId="73" fillId="0" borderId="71" xfId="0" applyNumberFormat="1" applyFont="1" applyFill="1" applyBorder="1" applyAlignment="1">
      <alignment horizontal="left" vertical="center" wrapText="1"/>
    </xf>
    <xf numFmtId="3" fontId="72" fillId="0" borderId="71" xfId="0" applyNumberFormat="1" applyFont="1" applyFill="1" applyBorder="1" applyAlignment="1">
      <alignment vertical="center"/>
    </xf>
    <xf numFmtId="3" fontId="72" fillId="0" borderId="73" xfId="0" applyNumberFormat="1" applyFont="1" applyFill="1" applyBorder="1" applyAlignment="1">
      <alignment vertical="center"/>
    </xf>
    <xf numFmtId="49" fontId="72" fillId="0" borderId="76" xfId="0" applyNumberFormat="1" applyFont="1" applyFill="1" applyBorder="1" applyAlignment="1">
      <alignment vertical="top"/>
    </xf>
    <xf numFmtId="49" fontId="76" fillId="0" borderId="72" xfId="0" applyNumberFormat="1" applyFont="1" applyFill="1" applyBorder="1" applyAlignment="1">
      <alignment horizontal="left" vertical="center" wrapText="1"/>
    </xf>
    <xf numFmtId="0" fontId="72" fillId="0" borderId="76" xfId="0" applyFont="1" applyFill="1" applyBorder="1" applyAlignment="1">
      <alignment horizontal="center" vertical="center"/>
    </xf>
    <xf numFmtId="3" fontId="72" fillId="0" borderId="76" xfId="0" applyNumberFormat="1" applyFont="1" applyFill="1" applyBorder="1" applyAlignment="1">
      <alignment vertical="center"/>
    </xf>
    <xf numFmtId="3" fontId="72" fillId="0" borderId="77" xfId="0" applyNumberFormat="1" applyFont="1" applyFill="1" applyBorder="1" applyAlignment="1">
      <alignment vertical="center"/>
    </xf>
    <xf numFmtId="49" fontId="73" fillId="4" borderId="70" xfId="0" applyNumberFormat="1" applyFont="1" applyFill="1" applyBorder="1" applyAlignment="1">
      <alignment horizontal="left" vertical="center" wrapText="1"/>
    </xf>
    <xf numFmtId="0" fontId="72" fillId="4" borderId="70" xfId="0" applyFont="1" applyFill="1" applyBorder="1" applyAlignment="1">
      <alignment vertical="center"/>
    </xf>
    <xf numFmtId="0" fontId="72" fillId="4" borderId="78" xfId="0" applyFont="1" applyFill="1" applyBorder="1" applyAlignment="1">
      <alignment vertical="center"/>
    </xf>
    <xf numFmtId="0" fontId="72" fillId="4" borderId="79" xfId="0" applyFont="1" applyFill="1" applyBorder="1" applyAlignment="1">
      <alignment vertical="center"/>
    </xf>
    <xf numFmtId="49" fontId="73" fillId="4" borderId="65" xfId="0" applyNumberFormat="1" applyFont="1" applyFill="1" applyBorder="1" applyAlignment="1">
      <alignment horizontal="left" vertical="center" wrapText="1"/>
    </xf>
    <xf numFmtId="0" fontId="72" fillId="4" borderId="62" xfId="0" applyFont="1" applyFill="1" applyBorder="1" applyAlignment="1">
      <alignment vertical="center"/>
    </xf>
    <xf numFmtId="0" fontId="72" fillId="4" borderId="0" xfId="0" applyFont="1" applyFill="1" applyBorder="1" applyAlignment="1">
      <alignment vertical="center"/>
    </xf>
    <xf numFmtId="0" fontId="72" fillId="4" borderId="65" xfId="0" applyFont="1" applyFill="1" applyBorder="1" applyAlignment="1">
      <alignment vertical="center"/>
    </xf>
    <xf numFmtId="49" fontId="73" fillId="4" borderId="62" xfId="0" applyNumberFormat="1" applyFont="1" applyFill="1" applyBorder="1" applyAlignment="1">
      <alignment horizontal="left" vertical="center" wrapText="1"/>
    </xf>
    <xf numFmtId="0" fontId="72" fillId="4" borderId="27" xfId="0" applyFont="1" applyFill="1" applyBorder="1" applyAlignment="1">
      <alignment vertical="center"/>
    </xf>
    <xf numFmtId="0" fontId="72" fillId="4" borderId="2" xfId="0" applyFont="1" applyFill="1" applyBorder="1" applyAlignment="1">
      <alignment vertical="center"/>
    </xf>
    <xf numFmtId="0" fontId="72" fillId="4" borderId="36" xfId="0" applyFont="1" applyFill="1" applyBorder="1" applyAlignment="1">
      <alignment vertical="center"/>
    </xf>
    <xf numFmtId="0" fontId="72" fillId="0" borderId="50" xfId="0" applyFont="1" applyFill="1" applyBorder="1" applyAlignment="1">
      <alignment horizontal="center" vertical="center"/>
    </xf>
    <xf numFmtId="3" fontId="72" fillId="0" borderId="50" xfId="0" applyNumberFormat="1" applyFont="1" applyFill="1" applyBorder="1" applyAlignment="1">
      <alignment vertical="center"/>
    </xf>
    <xf numFmtId="3" fontId="72" fillId="0" borderId="51" xfId="0" applyNumberFormat="1" applyFont="1" applyFill="1" applyBorder="1" applyAlignment="1">
      <alignment vertical="center"/>
    </xf>
    <xf numFmtId="3" fontId="72" fillId="0" borderId="55" xfId="0" applyNumberFormat="1" applyFont="1" applyFill="1" applyBorder="1" applyAlignment="1">
      <alignment vertical="center"/>
    </xf>
    <xf numFmtId="3" fontId="72" fillId="0" borderId="56" xfId="0" applyNumberFormat="1" applyFont="1" applyFill="1" applyBorder="1" applyAlignment="1">
      <alignment vertical="center"/>
    </xf>
    <xf numFmtId="49" fontId="72" fillId="5" borderId="10" xfId="0" applyNumberFormat="1" applyFont="1" applyFill="1" applyBorder="1" applyAlignment="1">
      <alignment vertical="top"/>
    </xf>
    <xf numFmtId="49" fontId="71" fillId="5" borderId="32" xfId="0" applyNumberFormat="1" applyFont="1" applyFill="1" applyBorder="1" applyAlignment="1">
      <alignment vertical="center"/>
    </xf>
    <xf numFmtId="0" fontId="72" fillId="5" borderId="32" xfId="0" applyFont="1" applyFill="1" applyBorder="1" applyAlignment="1">
      <alignment horizontal="center"/>
    </xf>
    <xf numFmtId="0" fontId="72" fillId="5" borderId="32" xfId="0" applyFont="1" applyFill="1" applyBorder="1"/>
    <xf numFmtId="3" fontId="72" fillId="5" borderId="32" xfId="0" applyNumberFormat="1" applyFont="1" applyFill="1" applyBorder="1"/>
    <xf numFmtId="3" fontId="72" fillId="5" borderId="11" xfId="0" applyNumberFormat="1" applyFont="1" applyFill="1" applyBorder="1"/>
    <xf numFmtId="49" fontId="72" fillId="5" borderId="17" xfId="0" applyNumberFormat="1" applyFont="1" applyFill="1" applyBorder="1" applyAlignment="1">
      <alignment vertical="top"/>
    </xf>
    <xf numFmtId="49" fontId="71" fillId="5" borderId="18" xfId="0" applyNumberFormat="1" applyFont="1" applyFill="1" applyBorder="1" applyAlignment="1">
      <alignment vertical="center"/>
    </xf>
    <xf numFmtId="0" fontId="72" fillId="5" borderId="18" xfId="0" applyFont="1" applyFill="1" applyBorder="1" applyAlignment="1">
      <alignment horizontal="center"/>
    </xf>
    <xf numFmtId="0" fontId="72" fillId="5" borderId="18" xfId="0" applyFont="1" applyFill="1" applyBorder="1"/>
    <xf numFmtId="3" fontId="72" fillId="5" borderId="18" xfId="0" applyNumberFormat="1" applyFont="1" applyFill="1" applyBorder="1"/>
    <xf numFmtId="3" fontId="72" fillId="5" borderId="45" xfId="0" applyNumberFormat="1" applyFont="1" applyFill="1" applyBorder="1"/>
    <xf numFmtId="49" fontId="72" fillId="3" borderId="10" xfId="0" applyNumberFormat="1" applyFont="1" applyFill="1" applyBorder="1" applyAlignment="1">
      <alignment vertical="top"/>
    </xf>
    <xf numFmtId="0" fontId="72" fillId="3" borderId="32" xfId="0" applyFont="1" applyFill="1" applyBorder="1" applyAlignment="1">
      <alignment horizontal="center"/>
    </xf>
    <xf numFmtId="0" fontId="72" fillId="3" borderId="32" xfId="0" applyFont="1" applyFill="1" applyBorder="1"/>
    <xf numFmtId="0" fontId="71" fillId="3" borderId="32" xfId="0" applyFont="1" applyFill="1" applyBorder="1" applyAlignment="1">
      <alignment horizontal="center" vertical="center"/>
    </xf>
    <xf numFmtId="49" fontId="72" fillId="3" borderId="17" xfId="0" applyNumberFormat="1" applyFont="1" applyFill="1" applyBorder="1" applyAlignment="1">
      <alignment vertical="top"/>
    </xf>
    <xf numFmtId="0" fontId="72" fillId="3" borderId="18" xfId="0" applyFont="1" applyFill="1" applyBorder="1" applyAlignment="1">
      <alignment horizontal="center"/>
    </xf>
    <xf numFmtId="0" fontId="72" fillId="3" borderId="18" xfId="0" applyFont="1" applyFill="1" applyBorder="1"/>
    <xf numFmtId="0" fontId="71" fillId="3" borderId="18" xfId="0" applyFont="1" applyFill="1" applyBorder="1" applyAlignment="1">
      <alignment horizontal="center" vertical="center"/>
    </xf>
    <xf numFmtId="49" fontId="32" fillId="0" borderId="0" xfId="0" applyNumberFormat="1" applyFont="1" applyFill="1" applyBorder="1" applyAlignment="1">
      <alignment vertical="center" wrapText="1"/>
    </xf>
    <xf numFmtId="0" fontId="0" fillId="0" borderId="0" xfId="0" applyAlignment="1">
      <alignment horizontal="center"/>
    </xf>
    <xf numFmtId="49" fontId="72" fillId="0" borderId="21" xfId="0" applyNumberFormat="1" applyFont="1" applyFill="1" applyBorder="1" applyAlignment="1">
      <alignment vertical="center" wrapText="1"/>
    </xf>
    <xf numFmtId="3" fontId="72" fillId="0" borderId="21" xfId="0" applyNumberFormat="1" applyFont="1" applyFill="1" applyBorder="1" applyAlignment="1">
      <alignment horizontal="center" vertical="center" wrapText="1"/>
    </xf>
    <xf numFmtId="3" fontId="72" fillId="0" borderId="21" xfId="0" applyNumberFormat="1" applyFont="1" applyBorder="1" applyAlignment="1">
      <alignment horizontal="right" vertical="center" wrapText="1"/>
    </xf>
    <xf numFmtId="3" fontId="72" fillId="0" borderId="23" xfId="0" applyNumberFormat="1" applyFont="1" applyBorder="1" applyAlignment="1">
      <alignment vertical="center" wrapText="1"/>
    </xf>
    <xf numFmtId="49" fontId="72" fillId="0" borderId="25" xfId="0" applyNumberFormat="1" applyFont="1" applyFill="1" applyBorder="1" applyAlignment="1">
      <alignment vertical="top"/>
    </xf>
    <xf numFmtId="49" fontId="72" fillId="0" borderId="71" xfId="0" applyNumberFormat="1" applyFont="1" applyBorder="1" applyAlignment="1">
      <alignment vertical="center" wrapText="1"/>
    </xf>
    <xf numFmtId="49" fontId="72" fillId="4" borderId="67" xfId="0" applyNumberFormat="1" applyFont="1" applyFill="1" applyBorder="1" applyAlignment="1">
      <alignment wrapText="1"/>
    </xf>
    <xf numFmtId="49" fontId="72" fillId="4" borderId="68" xfId="0" applyNumberFormat="1" applyFont="1" applyFill="1" applyBorder="1" applyAlignment="1">
      <alignment wrapText="1"/>
    </xf>
    <xf numFmtId="49" fontId="72" fillId="4" borderId="69" xfId="0" applyNumberFormat="1" applyFont="1" applyFill="1" applyBorder="1" applyAlignment="1">
      <alignment wrapText="1"/>
    </xf>
    <xf numFmtId="49" fontId="72" fillId="0" borderId="26" xfId="0" applyNumberFormat="1" applyFont="1" applyFill="1" applyBorder="1" applyAlignment="1">
      <alignment vertical="center" wrapText="1"/>
    </xf>
    <xf numFmtId="3" fontId="72" fillId="0" borderId="26" xfId="0" applyNumberFormat="1" applyFont="1" applyFill="1" applyBorder="1" applyAlignment="1">
      <alignment horizontal="center" vertical="center" wrapText="1"/>
    </xf>
    <xf numFmtId="0" fontId="72" fillId="0" borderId="26" xfId="0" applyFont="1" applyBorder="1" applyAlignment="1">
      <alignment horizontal="center" vertical="center"/>
    </xf>
    <xf numFmtId="3" fontId="72" fillId="0" borderId="26" xfId="0" applyNumberFormat="1" applyFont="1" applyBorder="1" applyAlignment="1">
      <alignment horizontal="right" vertical="center" wrapText="1"/>
    </xf>
    <xf numFmtId="3" fontId="72" fillId="0" borderId="37" xfId="0" applyNumberFormat="1" applyFont="1" applyBorder="1" applyAlignment="1">
      <alignment vertical="center" wrapText="1"/>
    </xf>
    <xf numFmtId="49" fontId="72" fillId="0" borderId="26" xfId="0" applyNumberFormat="1" applyFont="1" applyBorder="1" applyAlignment="1">
      <alignment vertical="center" wrapText="1"/>
    </xf>
    <xf numFmtId="49" fontId="72" fillId="4" borderId="27" xfId="0" applyNumberFormat="1" applyFont="1" applyFill="1" applyBorder="1" applyAlignment="1">
      <alignment wrapText="1"/>
    </xf>
    <xf numFmtId="49" fontId="72" fillId="4" borderId="2" xfId="0" applyNumberFormat="1" applyFont="1" applyFill="1" applyBorder="1" applyAlignment="1">
      <alignment wrapText="1"/>
    </xf>
    <xf numFmtId="49" fontId="72" fillId="4" borderId="81" xfId="0" applyNumberFormat="1" applyFont="1" applyFill="1" applyBorder="1" applyAlignment="1">
      <alignment wrapText="1"/>
    </xf>
    <xf numFmtId="49" fontId="72" fillId="4" borderId="25" xfId="0" applyNumberFormat="1" applyFont="1" applyFill="1" applyBorder="1" applyAlignment="1">
      <alignment vertical="top"/>
    </xf>
    <xf numFmtId="49" fontId="72" fillId="0" borderId="80" xfId="0" applyNumberFormat="1" applyFont="1" applyFill="1" applyBorder="1" applyAlignment="1">
      <alignment vertical="top"/>
    </xf>
    <xf numFmtId="49" fontId="72" fillId="4" borderId="50" xfId="0" applyNumberFormat="1" applyFont="1" applyFill="1" applyBorder="1" applyAlignment="1">
      <alignment vertical="center" wrapText="1"/>
    </xf>
    <xf numFmtId="49" fontId="72" fillId="4" borderId="62" xfId="0" applyNumberFormat="1" applyFont="1" applyFill="1" applyBorder="1" applyAlignment="1">
      <alignment wrapText="1"/>
    </xf>
    <xf numFmtId="49" fontId="72" fillId="4" borderId="0" xfId="0" applyNumberFormat="1" applyFont="1" applyFill="1" applyBorder="1" applyAlignment="1">
      <alignment wrapText="1"/>
    </xf>
    <xf numFmtId="49" fontId="72" fillId="4" borderId="9" xfId="0" applyNumberFormat="1" applyFont="1" applyFill="1" applyBorder="1" applyAlignment="1">
      <alignment wrapText="1"/>
    </xf>
    <xf numFmtId="49" fontId="72" fillId="4" borderId="71" xfId="0" applyNumberFormat="1" applyFont="1" applyFill="1" applyBorder="1" applyAlignment="1">
      <alignment vertical="top"/>
    </xf>
    <xf numFmtId="49" fontId="72" fillId="0" borderId="71" xfId="0" applyNumberFormat="1" applyFont="1" applyFill="1" applyBorder="1" applyAlignment="1">
      <alignment vertical="center" wrapText="1"/>
    </xf>
    <xf numFmtId="3" fontId="72" fillId="0" borderId="71" xfId="0" applyNumberFormat="1" applyFont="1" applyFill="1" applyBorder="1" applyAlignment="1">
      <alignment horizontal="center" vertical="center" wrapText="1"/>
    </xf>
    <xf numFmtId="0" fontId="72" fillId="0" borderId="71" xfId="0" applyFont="1" applyBorder="1" applyAlignment="1">
      <alignment horizontal="center" vertical="center"/>
    </xf>
    <xf numFmtId="3" fontId="72" fillId="0" borderId="71" xfId="0" applyNumberFormat="1" applyFont="1" applyBorder="1" applyAlignment="1">
      <alignment horizontal="right" vertical="center" wrapText="1"/>
    </xf>
    <xf numFmtId="3" fontId="72" fillId="0" borderId="71" xfId="0" applyNumberFormat="1" applyFont="1" applyBorder="1" applyAlignment="1">
      <alignment vertical="center" wrapText="1"/>
    </xf>
    <xf numFmtId="49" fontId="72" fillId="4" borderId="66" xfId="0" applyNumberFormat="1" applyFont="1" applyFill="1" applyBorder="1" applyAlignment="1">
      <alignment vertical="top"/>
    </xf>
    <xf numFmtId="3" fontId="72" fillId="0" borderId="73" xfId="0" applyNumberFormat="1" applyFont="1" applyBorder="1" applyAlignment="1">
      <alignment vertical="center" wrapText="1"/>
    </xf>
    <xf numFmtId="49" fontId="72" fillId="4" borderId="72" xfId="0" applyNumberFormat="1" applyFont="1" applyFill="1" applyBorder="1" applyAlignment="1">
      <alignment vertical="center" wrapText="1"/>
    </xf>
    <xf numFmtId="49" fontId="72" fillId="4" borderId="26" xfId="0" applyNumberFormat="1" applyFont="1" applyFill="1" applyBorder="1" applyAlignment="1">
      <alignment vertical="center" wrapText="1"/>
    </xf>
    <xf numFmtId="49" fontId="72" fillId="0" borderId="83" xfId="0" applyNumberFormat="1" applyFont="1" applyFill="1" applyBorder="1" applyAlignment="1">
      <alignment vertical="center"/>
    </xf>
    <xf numFmtId="49" fontId="76" fillId="0" borderId="84" xfId="0" applyNumberFormat="1" applyFont="1" applyFill="1" applyBorder="1" applyAlignment="1">
      <alignment horizontal="left" vertical="center" wrapText="1"/>
    </xf>
    <xf numFmtId="0" fontId="72" fillId="0" borderId="85" xfId="0" applyFont="1" applyFill="1" applyBorder="1" applyAlignment="1">
      <alignment horizontal="center" vertical="center"/>
    </xf>
    <xf numFmtId="3" fontId="72" fillId="0" borderId="85" xfId="0" applyNumberFormat="1" applyFont="1" applyFill="1" applyBorder="1" applyAlignment="1">
      <alignment vertical="center"/>
    </xf>
    <xf numFmtId="3" fontId="72" fillId="0" borderId="86" xfId="0" applyNumberFormat="1" applyFont="1" applyFill="1" applyBorder="1" applyAlignment="1">
      <alignment vertical="center"/>
    </xf>
    <xf numFmtId="49" fontId="72" fillId="0" borderId="0" xfId="0" applyNumberFormat="1" applyFont="1" applyFill="1" applyBorder="1" applyAlignment="1">
      <alignment vertical="top"/>
    </xf>
    <xf numFmtId="49" fontId="70" fillId="0" borderId="0" xfId="0" applyNumberFormat="1" applyFont="1" applyFill="1" applyBorder="1" applyAlignment="1">
      <alignment horizontal="left" vertical="center"/>
    </xf>
    <xf numFmtId="0" fontId="72" fillId="0" borderId="0" xfId="0" applyFont="1" applyFill="1" applyBorder="1"/>
    <xf numFmtId="0" fontId="71" fillId="0" borderId="0" xfId="0" applyFont="1" applyFill="1" applyBorder="1" applyAlignment="1">
      <alignment horizontal="center" vertical="center"/>
    </xf>
    <xf numFmtId="3" fontId="71" fillId="0" borderId="0" xfId="0" applyNumberFormat="1" applyFont="1" applyFill="1" applyBorder="1" applyAlignment="1">
      <alignment horizontal="center"/>
    </xf>
    <xf numFmtId="49" fontId="72" fillId="0" borderId="87" xfId="0" applyNumberFormat="1" applyFont="1" applyFill="1" applyBorder="1" applyAlignment="1">
      <alignment vertical="center"/>
    </xf>
    <xf numFmtId="1" fontId="72" fillId="0" borderId="87" xfId="0" applyNumberFormat="1" applyFont="1" applyFill="1" applyBorder="1" applyAlignment="1">
      <alignment horizontal="center"/>
    </xf>
    <xf numFmtId="0" fontId="72" fillId="0" borderId="87" xfId="0" applyFont="1" applyFill="1" applyBorder="1" applyAlignment="1">
      <alignment horizontal="center" vertical="center"/>
    </xf>
    <xf numFmtId="1" fontId="72" fillId="4" borderId="70" xfId="0" applyNumberFormat="1" applyFont="1" applyFill="1" applyBorder="1" applyAlignment="1"/>
    <xf numFmtId="1" fontId="72" fillId="4" borderId="78" xfId="0" applyNumberFormat="1" applyFont="1" applyFill="1" applyBorder="1" applyAlignment="1"/>
    <xf numFmtId="1" fontId="72" fillId="4" borderId="82" xfId="0" applyNumberFormat="1" applyFont="1" applyFill="1" applyBorder="1" applyAlignment="1"/>
    <xf numFmtId="1" fontId="72" fillId="4" borderId="62" xfId="0" applyNumberFormat="1" applyFont="1" applyFill="1" applyBorder="1" applyAlignment="1"/>
    <xf numFmtId="1" fontId="72" fillId="4" borderId="0" xfId="0" applyNumberFormat="1" applyFont="1" applyFill="1" applyBorder="1" applyAlignment="1"/>
    <xf numFmtId="1" fontId="72" fillId="4" borderId="9" xfId="0" applyNumberFormat="1" applyFont="1" applyFill="1" applyBorder="1" applyAlignment="1"/>
    <xf numFmtId="49" fontId="72" fillId="4" borderId="50" xfId="0" applyNumberFormat="1" applyFont="1" applyFill="1" applyBorder="1" applyAlignment="1">
      <alignment vertical="center"/>
    </xf>
    <xf numFmtId="49" fontId="72" fillId="0" borderId="71" xfId="0" applyNumberFormat="1" applyFont="1" applyFill="1" applyBorder="1" applyAlignment="1">
      <alignment vertical="center"/>
    </xf>
    <xf numFmtId="1" fontId="72" fillId="0" borderId="71" xfId="0" applyNumberFormat="1" applyFont="1" applyFill="1" applyBorder="1" applyAlignment="1">
      <alignment horizontal="center"/>
    </xf>
    <xf numFmtId="49" fontId="72" fillId="0" borderId="72" xfId="0" applyNumberFormat="1" applyFont="1" applyFill="1" applyBorder="1" applyAlignment="1">
      <alignment vertical="center" wrapText="1"/>
    </xf>
    <xf numFmtId="49" fontId="72" fillId="4" borderId="26" xfId="0" applyNumberFormat="1" applyFont="1" applyFill="1" applyBorder="1" applyAlignment="1">
      <alignment vertical="center"/>
    </xf>
    <xf numFmtId="1" fontId="72" fillId="4" borderId="27" xfId="0" applyNumberFormat="1" applyFont="1" applyFill="1" applyBorder="1" applyAlignment="1"/>
    <xf numFmtId="1" fontId="72" fillId="4" borderId="2" xfId="0" applyNumberFormat="1" applyFont="1" applyFill="1" applyBorder="1" applyAlignment="1"/>
    <xf numFmtId="1" fontId="72" fillId="4" borderId="81" xfId="0" applyNumberFormat="1" applyFont="1" applyFill="1" applyBorder="1" applyAlignment="1"/>
    <xf numFmtId="1" fontId="72" fillId="4" borderId="50" xfId="0" applyNumberFormat="1" applyFont="1" applyFill="1" applyBorder="1" applyAlignment="1">
      <alignment horizontal="center"/>
    </xf>
    <xf numFmtId="49" fontId="72" fillId="0" borderId="50" xfId="0" applyNumberFormat="1" applyFont="1" applyFill="1" applyBorder="1" applyAlignment="1">
      <alignment vertical="center" wrapText="1"/>
    </xf>
    <xf numFmtId="49" fontId="72" fillId="0" borderId="66" xfId="0" applyNumberFormat="1" applyFont="1" applyFill="1" applyBorder="1" applyAlignment="1">
      <alignment horizontal="left" vertical="top"/>
    </xf>
    <xf numFmtId="49" fontId="72" fillId="4" borderId="70" xfId="0" applyNumberFormat="1" applyFont="1" applyFill="1" applyBorder="1" applyAlignment="1">
      <alignment horizontal="center" vertical="center" wrapText="1"/>
    </xf>
    <xf numFmtId="49" fontId="72" fillId="4" borderId="78" xfId="0" applyNumberFormat="1" applyFont="1" applyFill="1" applyBorder="1" applyAlignment="1">
      <alignment horizontal="center" vertical="center" wrapText="1"/>
    </xf>
    <xf numFmtId="49" fontId="72" fillId="4" borderId="82" xfId="0" applyNumberFormat="1" applyFont="1" applyFill="1" applyBorder="1" applyAlignment="1">
      <alignment horizontal="center" vertical="center" wrapText="1"/>
    </xf>
    <xf numFmtId="49" fontId="72" fillId="4" borderId="62" xfId="0" applyNumberFormat="1" applyFont="1" applyFill="1" applyBorder="1" applyAlignment="1">
      <alignment horizontal="center" vertical="center" wrapText="1"/>
    </xf>
    <xf numFmtId="49" fontId="72" fillId="4" borderId="0" xfId="0" applyNumberFormat="1" applyFont="1" applyFill="1" applyBorder="1" applyAlignment="1">
      <alignment horizontal="center" vertical="center" wrapText="1"/>
    </xf>
    <xf numFmtId="49" fontId="72" fillId="4" borderId="9" xfId="0" applyNumberFormat="1" applyFont="1" applyFill="1" applyBorder="1" applyAlignment="1">
      <alignment horizontal="center" vertical="center" wrapText="1"/>
    </xf>
    <xf numFmtId="49" fontId="72" fillId="4" borderId="62" xfId="0" applyNumberFormat="1" applyFont="1" applyFill="1" applyBorder="1" applyAlignment="1">
      <alignment vertical="center"/>
    </xf>
    <xf numFmtId="49" fontId="72" fillId="4" borderId="27" xfId="0" applyNumberFormat="1" applyFont="1" applyFill="1" applyBorder="1" applyAlignment="1">
      <alignment horizontal="center" vertical="center" wrapText="1"/>
    </xf>
    <xf numFmtId="49" fontId="72" fillId="4" borderId="2" xfId="0" applyNumberFormat="1" applyFont="1" applyFill="1" applyBorder="1" applyAlignment="1">
      <alignment horizontal="center" vertical="center" wrapText="1"/>
    </xf>
    <xf numFmtId="49" fontId="72" fillId="4" borderId="81" xfId="0" applyNumberFormat="1" applyFont="1" applyFill="1" applyBorder="1" applyAlignment="1">
      <alignment horizontal="center" vertical="center" wrapText="1"/>
    </xf>
    <xf numFmtId="1" fontId="72" fillId="4" borderId="71" xfId="0" applyNumberFormat="1" applyFont="1" applyFill="1" applyBorder="1" applyAlignment="1">
      <alignment horizontal="center"/>
    </xf>
    <xf numFmtId="49" fontId="72" fillId="4" borderId="70" xfId="0" applyNumberFormat="1" applyFont="1" applyFill="1" applyBorder="1" applyAlignment="1">
      <alignment vertical="center" wrapText="1"/>
    </xf>
    <xf numFmtId="49" fontId="72" fillId="4" borderId="78" xfId="0" applyNumberFormat="1" applyFont="1" applyFill="1" applyBorder="1" applyAlignment="1">
      <alignment vertical="center" wrapText="1"/>
    </xf>
    <xf numFmtId="49" fontId="72" fillId="4" borderId="82" xfId="0" applyNumberFormat="1" applyFont="1" applyFill="1" applyBorder="1" applyAlignment="1">
      <alignment vertical="center" wrapText="1"/>
    </xf>
    <xf numFmtId="49" fontId="72" fillId="4" borderId="62" xfId="0" applyNumberFormat="1" applyFont="1" applyFill="1" applyBorder="1" applyAlignment="1">
      <alignment vertical="center" wrapText="1"/>
    </xf>
    <xf numFmtId="49" fontId="72" fillId="4" borderId="0" xfId="0" applyNumberFormat="1" applyFont="1" applyFill="1" applyBorder="1" applyAlignment="1">
      <alignment vertical="center" wrapText="1"/>
    </xf>
    <xf numFmtId="49" fontId="72" fillId="4" borderId="9" xfId="0" applyNumberFormat="1" applyFont="1" applyFill="1" applyBorder="1" applyAlignment="1">
      <alignment vertical="center" wrapText="1"/>
    </xf>
    <xf numFmtId="49" fontId="72" fillId="4" borderId="27" xfId="0" applyNumberFormat="1" applyFont="1" applyFill="1" applyBorder="1" applyAlignment="1">
      <alignment vertical="center" wrapText="1"/>
    </xf>
    <xf numFmtId="49" fontId="72" fillId="4" borderId="2" xfId="0" applyNumberFormat="1" applyFont="1" applyFill="1" applyBorder="1" applyAlignment="1">
      <alignment vertical="center" wrapText="1"/>
    </xf>
    <xf numFmtId="49" fontId="72" fillId="4" borderId="81" xfId="0" applyNumberFormat="1" applyFont="1" applyFill="1" applyBorder="1" applyAlignment="1">
      <alignment vertical="center" wrapText="1"/>
    </xf>
    <xf numFmtId="1" fontId="72" fillId="4" borderId="72" xfId="0" applyNumberFormat="1" applyFont="1" applyFill="1" applyBorder="1" applyAlignment="1">
      <alignment horizontal="center"/>
    </xf>
    <xf numFmtId="49" fontId="72" fillId="4" borderId="72" xfId="0" applyNumberFormat="1" applyFont="1" applyFill="1" applyBorder="1" applyAlignment="1">
      <alignment vertical="center"/>
    </xf>
    <xf numFmtId="1" fontId="72" fillId="4" borderId="70" xfId="0" applyNumberFormat="1" applyFont="1" applyFill="1" applyBorder="1" applyAlignment="1">
      <alignment horizontal="center"/>
    </xf>
    <xf numFmtId="0" fontId="72" fillId="4" borderId="78" xfId="0" applyFont="1" applyFill="1" applyBorder="1" applyAlignment="1">
      <alignment horizontal="center" vertical="center"/>
    </xf>
    <xf numFmtId="1" fontId="72" fillId="4" borderId="62" xfId="0" applyNumberFormat="1" applyFont="1" applyFill="1" applyBorder="1" applyAlignment="1">
      <alignment horizontal="center"/>
    </xf>
    <xf numFmtId="0" fontId="72" fillId="4" borderId="0" xfId="0" applyFont="1" applyFill="1" applyBorder="1" applyAlignment="1">
      <alignment horizontal="center" vertical="center"/>
    </xf>
    <xf numFmtId="1" fontId="72" fillId="4" borderId="27" xfId="0" applyNumberFormat="1" applyFont="1" applyFill="1" applyBorder="1" applyAlignment="1">
      <alignment horizontal="center"/>
    </xf>
    <xf numFmtId="0" fontId="72" fillId="4" borderId="2" xfId="0" applyFont="1" applyFill="1" applyBorder="1" applyAlignment="1">
      <alignment horizontal="center" vertical="center"/>
    </xf>
    <xf numFmtId="167" fontId="72" fillId="0" borderId="71" xfId="0" applyNumberFormat="1" applyFont="1" applyFill="1" applyBorder="1" applyAlignment="1">
      <alignment horizontal="center"/>
    </xf>
    <xf numFmtId="167" fontId="72" fillId="4" borderId="70" xfId="0" applyNumberFormat="1" applyFont="1" applyFill="1" applyBorder="1" applyAlignment="1">
      <alignment horizontal="center"/>
    </xf>
    <xf numFmtId="167" fontId="72" fillId="4" borderId="62" xfId="0" applyNumberFormat="1" applyFont="1" applyFill="1" applyBorder="1" applyAlignment="1">
      <alignment horizontal="center"/>
    </xf>
    <xf numFmtId="167" fontId="72" fillId="4" borderId="27" xfId="0" applyNumberFormat="1" applyFont="1" applyFill="1" applyBorder="1" applyAlignment="1">
      <alignment horizontal="center"/>
    </xf>
    <xf numFmtId="0" fontId="77" fillId="4" borderId="62" xfId="0" applyNumberFormat="1" applyFont="1" applyFill="1" applyBorder="1" applyAlignment="1">
      <alignment horizontal="center" vertical="center" wrapText="1"/>
    </xf>
    <xf numFmtId="0" fontId="77" fillId="4" borderId="0" xfId="0" applyNumberFormat="1" applyFont="1" applyFill="1" applyBorder="1" applyAlignment="1">
      <alignment horizontal="center" vertical="center" wrapText="1"/>
    </xf>
    <xf numFmtId="0" fontId="77" fillId="4" borderId="9" xfId="0" applyNumberFormat="1" applyFont="1" applyFill="1" applyBorder="1" applyAlignment="1">
      <alignment horizontal="center" vertical="center" wrapText="1"/>
    </xf>
    <xf numFmtId="0" fontId="77" fillId="4" borderId="27" xfId="0" applyNumberFormat="1" applyFont="1" applyFill="1" applyBorder="1" applyAlignment="1">
      <alignment horizontal="center" vertical="center" wrapText="1"/>
    </xf>
    <xf numFmtId="0" fontId="77" fillId="4" borderId="2" xfId="0" applyNumberFormat="1" applyFont="1" applyFill="1" applyBorder="1" applyAlignment="1">
      <alignment horizontal="center" vertical="center" wrapText="1"/>
    </xf>
    <xf numFmtId="0" fontId="77" fillId="4" borderId="81" xfId="0" applyNumberFormat="1" applyFont="1" applyFill="1" applyBorder="1" applyAlignment="1">
      <alignment horizontal="center" vertical="center" wrapText="1"/>
    </xf>
    <xf numFmtId="0" fontId="72" fillId="4" borderId="21" xfId="0" applyFont="1" applyFill="1" applyBorder="1" applyAlignment="1">
      <alignment horizontal="center" vertical="center"/>
    </xf>
    <xf numFmtId="3" fontId="72" fillId="0" borderId="21" xfId="0" applyNumberFormat="1" applyFont="1" applyFill="1" applyBorder="1" applyAlignment="1">
      <alignment vertical="center"/>
    </xf>
    <xf numFmtId="3" fontId="72" fillId="0" borderId="23" xfId="0" applyNumberFormat="1" applyFont="1" applyFill="1" applyBorder="1" applyAlignment="1">
      <alignment vertical="center"/>
    </xf>
    <xf numFmtId="0" fontId="72" fillId="4" borderId="71" xfId="0" applyFont="1" applyFill="1" applyBorder="1" applyAlignment="1">
      <alignment horizontal="center" vertical="center"/>
    </xf>
    <xf numFmtId="49" fontId="72" fillId="0" borderId="71" xfId="0" applyNumberFormat="1" applyFont="1" applyFill="1" applyBorder="1" applyAlignment="1">
      <alignment horizontal="left" vertical="top"/>
    </xf>
    <xf numFmtId="3" fontId="72" fillId="0" borderId="71" xfId="0" applyNumberFormat="1" applyFont="1" applyFill="1" applyBorder="1" applyAlignment="1">
      <alignment horizontal="center" vertical="center"/>
    </xf>
    <xf numFmtId="3" fontId="72" fillId="0" borderId="72" xfId="0" applyNumberFormat="1" applyFont="1" applyFill="1" applyBorder="1" applyAlignment="1">
      <alignment horizontal="center" vertical="center"/>
    </xf>
    <xf numFmtId="49" fontId="73" fillId="4" borderId="72" xfId="0" applyNumberFormat="1" applyFont="1" applyFill="1" applyBorder="1" applyAlignment="1">
      <alignment horizontal="left" wrapText="1"/>
    </xf>
    <xf numFmtId="3" fontId="72" fillId="4" borderId="78" xfId="0" applyNumberFormat="1" applyFont="1" applyFill="1" applyBorder="1" applyAlignment="1">
      <alignment horizontal="center" vertical="center"/>
    </xf>
    <xf numFmtId="3" fontId="72" fillId="4" borderId="78" xfId="0" applyNumberFormat="1" applyFont="1" applyFill="1" applyBorder="1" applyAlignment="1">
      <alignment vertical="center"/>
    </xf>
    <xf numFmtId="3" fontId="72" fillId="4" borderId="82" xfId="0" applyNumberFormat="1" applyFont="1" applyFill="1" applyBorder="1" applyAlignment="1">
      <alignment vertical="center"/>
    </xf>
    <xf numFmtId="49" fontId="73" fillId="4" borderId="50" xfId="0" applyNumberFormat="1" applyFont="1" applyFill="1" applyBorder="1" applyAlignment="1">
      <alignment horizontal="left" wrapText="1"/>
    </xf>
    <xf numFmtId="3" fontId="72" fillId="4" borderId="0" xfId="0" applyNumberFormat="1" applyFont="1" applyFill="1" applyBorder="1" applyAlignment="1">
      <alignment horizontal="center" vertical="center"/>
    </xf>
    <xf numFmtId="3" fontId="72" fillId="4" borderId="0" xfId="0" applyNumberFormat="1" applyFont="1" applyFill="1" applyBorder="1" applyAlignment="1">
      <alignment vertical="center"/>
    </xf>
    <xf numFmtId="3" fontId="72" fillId="4" borderId="9" xfId="0" applyNumberFormat="1" applyFont="1" applyFill="1" applyBorder="1" applyAlignment="1">
      <alignment vertical="center"/>
    </xf>
    <xf numFmtId="49" fontId="73" fillId="4" borderId="26" xfId="0" applyNumberFormat="1" applyFont="1" applyFill="1" applyBorder="1" applyAlignment="1">
      <alignment horizontal="left" wrapText="1"/>
    </xf>
    <xf numFmtId="3" fontId="72" fillId="4" borderId="2" xfId="0" applyNumberFormat="1" applyFont="1" applyFill="1" applyBorder="1" applyAlignment="1">
      <alignment horizontal="center" vertical="center"/>
    </xf>
    <xf numFmtId="3" fontId="72" fillId="4" borderId="2" xfId="0" applyNumberFormat="1" applyFont="1" applyFill="1" applyBorder="1" applyAlignment="1">
      <alignment vertical="center"/>
    </xf>
    <xf numFmtId="3" fontId="72" fillId="4" borderId="81" xfId="0" applyNumberFormat="1" applyFont="1" applyFill="1" applyBorder="1" applyAlignment="1">
      <alignment vertical="center"/>
    </xf>
    <xf numFmtId="49" fontId="72" fillId="0" borderId="66" xfId="0" applyNumberFormat="1" applyFont="1" applyFill="1" applyBorder="1" applyAlignment="1">
      <alignment vertical="center"/>
    </xf>
    <xf numFmtId="49" fontId="73" fillId="4" borderId="72" xfId="0" applyNumberFormat="1" applyFont="1" applyFill="1" applyBorder="1" applyAlignment="1">
      <alignment vertical="center" wrapText="1"/>
    </xf>
    <xf numFmtId="49" fontId="73" fillId="4" borderId="50" xfId="0" applyNumberFormat="1" applyFont="1" applyFill="1" applyBorder="1" applyAlignment="1">
      <alignment vertical="center" wrapText="1"/>
    </xf>
    <xf numFmtId="49" fontId="73" fillId="4" borderId="26" xfId="0" applyNumberFormat="1" applyFont="1" applyFill="1" applyBorder="1" applyAlignment="1">
      <alignment vertical="center" wrapText="1"/>
    </xf>
    <xf numFmtId="0" fontId="72" fillId="4" borderId="70" xfId="0" applyFont="1" applyFill="1" applyBorder="1" applyAlignment="1">
      <alignment horizontal="center" vertical="center"/>
    </xf>
    <xf numFmtId="0" fontId="72" fillId="4" borderId="62" xfId="0" applyFont="1" applyFill="1" applyBorder="1" applyAlignment="1">
      <alignment horizontal="center" vertical="center"/>
    </xf>
    <xf numFmtId="0" fontId="72" fillId="4" borderId="27" xfId="0" applyFont="1" applyFill="1" applyBorder="1" applyAlignment="1">
      <alignment horizontal="center" vertical="center"/>
    </xf>
    <xf numFmtId="49" fontId="72" fillId="0" borderId="21" xfId="0" applyNumberFormat="1" applyFont="1" applyFill="1" applyBorder="1" applyAlignment="1">
      <alignment vertical="center"/>
    </xf>
    <xf numFmtId="49" fontId="72" fillId="0" borderId="50" xfId="0" applyNumberFormat="1" applyFont="1" applyFill="1" applyBorder="1" applyAlignment="1">
      <alignment vertical="center"/>
    </xf>
    <xf numFmtId="0" fontId="72" fillId="0" borderId="26" xfId="0" applyFont="1" applyFill="1" applyBorder="1" applyAlignment="1">
      <alignment horizontal="center" vertical="center"/>
    </xf>
    <xf numFmtId="49" fontId="72" fillId="0" borderId="76" xfId="0" applyNumberFormat="1" applyFont="1" applyFill="1" applyBorder="1" applyAlignment="1">
      <alignment horizontal="center" vertical="top"/>
    </xf>
    <xf numFmtId="49" fontId="71" fillId="0" borderId="26" xfId="0" applyNumberFormat="1" applyFont="1" applyFill="1" applyBorder="1" applyAlignment="1">
      <alignment vertical="center" wrapText="1"/>
    </xf>
    <xf numFmtId="49" fontId="70" fillId="3" borderId="15" xfId="0" applyNumberFormat="1" applyFont="1" applyFill="1" applyBorder="1" applyAlignment="1">
      <alignment horizontal="left" vertical="top"/>
    </xf>
    <xf numFmtId="49" fontId="70" fillId="3" borderId="13" xfId="0" applyNumberFormat="1" applyFont="1" applyFill="1" applyBorder="1" applyAlignment="1">
      <alignment vertical="center"/>
    </xf>
    <xf numFmtId="0" fontId="0" fillId="3" borderId="13" xfId="0" applyFill="1" applyBorder="1"/>
    <xf numFmtId="0" fontId="71" fillId="3" borderId="13" xfId="0" applyFont="1" applyFill="1" applyBorder="1" applyAlignment="1">
      <alignment horizontal="center" vertical="center"/>
    </xf>
    <xf numFmtId="0" fontId="0" fillId="3" borderId="14" xfId="0" applyFill="1" applyBorder="1"/>
    <xf numFmtId="49" fontId="72" fillId="0" borderId="92" xfId="0" applyNumberFormat="1" applyFont="1" applyFill="1" applyBorder="1" applyAlignment="1">
      <alignment vertical="top"/>
    </xf>
    <xf numFmtId="49" fontId="72" fillId="0" borderId="84" xfId="0" applyNumberFormat="1" applyFont="1" applyFill="1" applyBorder="1" applyAlignment="1">
      <alignment vertical="center"/>
    </xf>
    <xf numFmtId="49" fontId="0" fillId="3" borderId="15" xfId="0" applyNumberFormat="1" applyFill="1" applyBorder="1" applyAlignment="1">
      <alignment vertical="top"/>
    </xf>
    <xf numFmtId="49" fontId="71" fillId="3" borderId="13" xfId="0" applyNumberFormat="1" applyFont="1" applyFill="1" applyBorder="1" applyAlignment="1">
      <alignment horizontal="right" vertical="center"/>
    </xf>
    <xf numFmtId="49" fontId="0" fillId="4" borderId="0" xfId="0" applyNumberFormat="1" applyFill="1" applyAlignment="1">
      <alignment vertical="top"/>
    </xf>
    <xf numFmtId="49" fontId="0" fillId="4" borderId="0" xfId="0" applyNumberFormat="1" applyFill="1" applyAlignment="1">
      <alignment vertical="center"/>
    </xf>
    <xf numFmtId="0" fontId="0" fillId="4" borderId="0" xfId="0" applyFill="1"/>
    <xf numFmtId="49" fontId="72" fillId="4" borderId="0" xfId="0" applyNumberFormat="1" applyFont="1" applyFill="1" applyAlignment="1">
      <alignment vertical="top"/>
    </xf>
    <xf numFmtId="49" fontId="72" fillId="0" borderId="0" xfId="0" applyNumberFormat="1" applyFont="1" applyFill="1" applyAlignment="1">
      <alignment vertical="center"/>
    </xf>
    <xf numFmtId="0" fontId="72" fillId="4" borderId="0" xfId="0" applyFont="1" applyFill="1"/>
    <xf numFmtId="0" fontId="16" fillId="0" borderId="67" xfId="9" applyFont="1" applyBorder="1" applyAlignment="1">
      <alignment horizontal="center" vertical="center"/>
    </xf>
    <xf numFmtId="0" fontId="53" fillId="0" borderId="91" xfId="9" applyFont="1" applyFill="1" applyBorder="1" applyAlignment="1">
      <alignment vertical="center" wrapText="1"/>
    </xf>
    <xf numFmtId="3" fontId="53" fillId="0" borderId="71" xfId="9" applyNumberFormat="1" applyFont="1" applyFill="1" applyBorder="1" applyAlignment="1">
      <alignment horizontal="center" vertical="center"/>
    </xf>
    <xf numFmtId="0" fontId="26" fillId="0" borderId="67" xfId="9" applyFont="1" applyBorder="1" applyAlignment="1">
      <alignment horizontal="center" vertical="center"/>
    </xf>
    <xf numFmtId="0" fontId="55" fillId="0" borderId="91" xfId="9" applyFont="1" applyFill="1" applyBorder="1" applyAlignment="1">
      <alignment vertical="center"/>
    </xf>
    <xf numFmtId="0" fontId="53" fillId="0" borderId="91" xfId="9" applyFont="1" applyFill="1" applyBorder="1" applyAlignment="1">
      <alignment vertical="center"/>
    </xf>
    <xf numFmtId="0" fontId="72" fillId="0" borderId="67" xfId="0" applyFont="1" applyFill="1" applyBorder="1" applyAlignment="1">
      <alignment horizontal="center"/>
    </xf>
    <xf numFmtId="0" fontId="72" fillId="0" borderId="68" xfId="0" applyFont="1" applyFill="1" applyBorder="1" applyAlignment="1">
      <alignment horizontal="center"/>
    </xf>
    <xf numFmtId="0" fontId="72" fillId="0" borderId="69" xfId="0" applyFont="1" applyFill="1" applyBorder="1" applyAlignment="1">
      <alignment horizontal="center"/>
    </xf>
    <xf numFmtId="3" fontId="71" fillId="3" borderId="32" xfId="0" applyNumberFormat="1" applyFont="1" applyFill="1" applyBorder="1" applyAlignment="1">
      <alignment horizontal="center" vertical="center"/>
    </xf>
    <xf numFmtId="3" fontId="71" fillId="3" borderId="11" xfId="0" applyNumberFormat="1" applyFont="1" applyFill="1" applyBorder="1" applyAlignment="1">
      <alignment horizontal="center" vertical="center"/>
    </xf>
    <xf numFmtId="3" fontId="71" fillId="3" borderId="18" xfId="0" applyNumberFormat="1" applyFont="1" applyFill="1" applyBorder="1" applyAlignment="1">
      <alignment horizontal="center"/>
    </xf>
    <xf numFmtId="3" fontId="71" fillId="3" borderId="45" xfId="0" applyNumberFormat="1" applyFont="1" applyFill="1" applyBorder="1" applyAlignment="1">
      <alignment horizontal="center"/>
    </xf>
    <xf numFmtId="3" fontId="72" fillId="0" borderId="70" xfId="0" applyNumberFormat="1" applyFont="1" applyFill="1" applyBorder="1" applyAlignment="1">
      <alignment horizontal="center" vertical="center" wrapText="1"/>
    </xf>
    <xf numFmtId="3" fontId="72" fillId="0" borderId="62" xfId="0" applyNumberFormat="1" applyFont="1" applyFill="1" applyBorder="1" applyAlignment="1">
      <alignment horizontal="center" vertical="center" wrapText="1"/>
    </xf>
    <xf numFmtId="3" fontId="72" fillId="0" borderId="0" xfId="0" applyNumberFormat="1" applyFont="1" applyFill="1" applyBorder="1" applyAlignment="1">
      <alignment horizontal="center" vertical="center" wrapText="1"/>
    </xf>
    <xf numFmtId="3" fontId="72" fillId="0" borderId="9" xfId="0" applyNumberFormat="1" applyFont="1" applyFill="1" applyBorder="1" applyAlignment="1">
      <alignment horizontal="center" vertical="center" wrapText="1"/>
    </xf>
    <xf numFmtId="3" fontId="72" fillId="0" borderId="27" xfId="0" applyNumberFormat="1" applyFont="1" applyFill="1" applyBorder="1" applyAlignment="1">
      <alignment horizontal="center" vertical="center" wrapText="1"/>
    </xf>
    <xf numFmtId="3" fontId="72" fillId="0" borderId="2" xfId="0" applyNumberFormat="1" applyFont="1" applyFill="1" applyBorder="1" applyAlignment="1">
      <alignment horizontal="center" vertical="center" wrapText="1"/>
    </xf>
    <xf numFmtId="3" fontId="72" fillId="0" borderId="81" xfId="0" applyNumberFormat="1" applyFont="1" applyFill="1" applyBorder="1" applyAlignment="1">
      <alignment horizontal="center" vertical="center" wrapText="1"/>
    </xf>
    <xf numFmtId="0" fontId="72" fillId="0" borderId="70" xfId="0" applyFont="1" applyFill="1" applyBorder="1" applyAlignment="1">
      <alignment horizontal="center" vertical="center"/>
    </xf>
    <xf numFmtId="0" fontId="72" fillId="0" borderId="62" xfId="0" applyFont="1" applyFill="1" applyBorder="1" applyAlignment="1">
      <alignment horizontal="center" vertical="center"/>
    </xf>
    <xf numFmtId="0" fontId="72" fillId="0" borderId="0" xfId="0" applyFont="1" applyFill="1" applyBorder="1" applyAlignment="1">
      <alignment horizontal="center" vertical="center"/>
    </xf>
    <xf numFmtId="0" fontId="72" fillId="0" borderId="9" xfId="0" applyFont="1" applyFill="1" applyBorder="1" applyAlignment="1">
      <alignment horizontal="center" vertical="center"/>
    </xf>
    <xf numFmtId="0" fontId="72" fillId="0" borderId="27" xfId="0" applyFont="1" applyFill="1" applyBorder="1" applyAlignment="1">
      <alignment horizontal="center" vertical="center"/>
    </xf>
    <xf numFmtId="0" fontId="72" fillId="0" borderId="2" xfId="0" applyFont="1" applyFill="1" applyBorder="1" applyAlignment="1">
      <alignment horizontal="center" vertical="center"/>
    </xf>
    <xf numFmtId="0" fontId="72" fillId="0" borderId="81" xfId="0" applyFont="1" applyFill="1" applyBorder="1" applyAlignment="1">
      <alignment horizontal="center" vertical="center"/>
    </xf>
    <xf numFmtId="0" fontId="61" fillId="0" borderId="62" xfId="17" applyFont="1" applyFill="1" applyBorder="1" applyAlignment="1">
      <alignment horizontal="center" vertical="center" wrapText="1"/>
    </xf>
    <xf numFmtId="0" fontId="61" fillId="0" borderId="0" xfId="17" applyFont="1" applyFill="1" applyBorder="1" applyAlignment="1">
      <alignment horizontal="center" vertical="center" wrapText="1"/>
    </xf>
    <xf numFmtId="0" fontId="16" fillId="0" borderId="0" xfId="17" applyFont="1" applyFill="1" applyBorder="1" applyAlignment="1">
      <alignment horizontal="center" vertical="center" wrapText="1"/>
    </xf>
    <xf numFmtId="0" fontId="16" fillId="0" borderId="65" xfId="17" applyFont="1" applyFill="1" applyBorder="1" applyAlignment="1">
      <alignment horizontal="center" vertical="center" wrapText="1"/>
    </xf>
    <xf numFmtId="0" fontId="59" fillId="0" borderId="62" xfId="17" applyFont="1" applyFill="1" applyBorder="1" applyAlignment="1">
      <alignment horizontal="center" vertical="center" wrapText="1"/>
    </xf>
    <xf numFmtId="0" fontId="59" fillId="0" borderId="0" xfId="17" applyFont="1" applyFill="1" applyBorder="1" applyAlignment="1">
      <alignment horizontal="center" vertical="center" wrapText="1"/>
    </xf>
    <xf numFmtId="0" fontId="59" fillId="0" borderId="65" xfId="17" applyFont="1" applyFill="1" applyBorder="1" applyAlignment="1">
      <alignment horizontal="center" vertical="center" wrapText="1"/>
    </xf>
    <xf numFmtId="0" fontId="59" fillId="0" borderId="27" xfId="17" applyFont="1" applyFill="1" applyBorder="1" applyAlignment="1">
      <alignment horizontal="center" vertical="center" wrapText="1"/>
    </xf>
    <xf numFmtId="0" fontId="59" fillId="0" borderId="2" xfId="17" applyFont="1" applyFill="1" applyBorder="1" applyAlignment="1">
      <alignment horizontal="center" vertical="center" wrapText="1"/>
    </xf>
    <xf numFmtId="0" fontId="59" fillId="0" borderId="36" xfId="17" applyFont="1" applyFill="1" applyBorder="1" applyAlignment="1">
      <alignment horizontal="center" vertical="center" wrapText="1"/>
    </xf>
    <xf numFmtId="0" fontId="59" fillId="0" borderId="63" xfId="17" applyFont="1" applyBorder="1" applyAlignment="1">
      <alignment horizontal="center" vertical="top" wrapText="1"/>
    </xf>
    <xf numFmtId="0" fontId="59" fillId="0" borderId="3" xfId="17" applyFont="1" applyBorder="1" applyAlignment="1">
      <alignment horizontal="center" vertical="top" wrapText="1"/>
    </xf>
    <xf numFmtId="0" fontId="59" fillId="0" borderId="64" xfId="17" applyFont="1" applyBorder="1" applyAlignment="1">
      <alignment horizontal="center" vertical="top" wrapText="1"/>
    </xf>
    <xf numFmtId="0" fontId="59" fillId="0" borderId="62" xfId="17" applyFont="1" applyBorder="1" applyAlignment="1">
      <alignment horizontal="center" vertical="top" wrapText="1"/>
    </xf>
    <xf numFmtId="0" fontId="59" fillId="0" borderId="0" xfId="17" applyFont="1" applyBorder="1" applyAlignment="1">
      <alignment horizontal="center" vertical="top" wrapText="1"/>
    </xf>
    <xf numFmtId="0" fontId="59" fillId="0" borderId="65" xfId="17" applyFont="1" applyBorder="1" applyAlignment="1">
      <alignment horizontal="center" vertical="top" wrapText="1"/>
    </xf>
    <xf numFmtId="0" fontId="60" fillId="0" borderId="62" xfId="17" applyFont="1" applyFill="1" applyBorder="1" applyAlignment="1">
      <alignment horizontal="center" vertical="center" wrapText="1"/>
    </xf>
    <xf numFmtId="0" fontId="60" fillId="0" borderId="0" xfId="17" applyFont="1" applyFill="1" applyBorder="1" applyAlignment="1">
      <alignment horizontal="center" vertical="center" wrapText="1"/>
    </xf>
    <xf numFmtId="0" fontId="60" fillId="0" borderId="65" xfId="17" applyFont="1" applyFill="1" applyBorder="1" applyAlignment="1">
      <alignment horizontal="center" vertical="center" wrapText="1"/>
    </xf>
    <xf numFmtId="0" fontId="50" fillId="0" borderId="62" xfId="17" applyFont="1" applyFill="1" applyBorder="1" applyAlignment="1">
      <alignment horizontal="center" vertical="center" wrapText="1"/>
    </xf>
    <xf numFmtId="0" fontId="50" fillId="0" borderId="0" xfId="17" applyFont="1" applyFill="1" applyBorder="1" applyAlignment="1">
      <alignment horizontal="center" vertical="center" wrapText="1"/>
    </xf>
    <xf numFmtId="0" fontId="50" fillId="0" borderId="65" xfId="17" applyFont="1" applyFill="1" applyBorder="1" applyAlignment="1">
      <alignment horizontal="center" vertical="center" wrapText="1"/>
    </xf>
    <xf numFmtId="0" fontId="9" fillId="0" borderId="3" xfId="0" applyFont="1" applyBorder="1" applyAlignment="1">
      <alignment horizontal="center" vertical="top"/>
    </xf>
    <xf numFmtId="0" fontId="8" fillId="0" borderId="0" xfId="0" applyFont="1" applyAlignment="1">
      <alignment vertical="top"/>
    </xf>
    <xf numFmtId="0" fontId="10" fillId="0" borderId="0" xfId="0" applyFont="1" applyAlignment="1">
      <alignment vertical="top"/>
    </xf>
    <xf numFmtId="0" fontId="9" fillId="0" borderId="0" xfId="0" applyFont="1" applyAlignment="1">
      <alignment vertical="top"/>
    </xf>
    <xf numFmtId="0" fontId="14" fillId="0" borderId="0" xfId="0" applyFont="1" applyAlignment="1">
      <alignment horizontal="center" vertical="top"/>
    </xf>
    <xf numFmtId="0" fontId="15" fillId="0" borderId="0" xfId="0" applyFont="1" applyAlignment="1">
      <alignment horizontal="center" vertical="top"/>
    </xf>
    <xf numFmtId="3" fontId="8" fillId="0" borderId="3" xfId="0" applyNumberFormat="1" applyFont="1" applyBorder="1" applyAlignment="1">
      <alignment horizontal="center" vertical="top"/>
    </xf>
    <xf numFmtId="3" fontId="9" fillId="0" borderId="2" xfId="0" applyNumberFormat="1" applyFont="1" applyBorder="1" applyAlignment="1">
      <alignment horizontal="center" vertical="top"/>
    </xf>
    <xf numFmtId="3" fontId="8" fillId="0" borderId="1" xfId="0" applyNumberFormat="1" applyFont="1" applyBorder="1" applyAlignment="1">
      <alignment horizontal="center" vertical="top"/>
    </xf>
    <xf numFmtId="0" fontId="49" fillId="0" borderId="61" xfId="9" applyFont="1" applyFill="1" applyBorder="1" applyAlignment="1">
      <alignment horizontal="center" vertical="center"/>
    </xf>
    <xf numFmtId="0" fontId="50" fillId="0" borderId="61" xfId="9" applyFont="1" applyFill="1" applyBorder="1" applyAlignment="1">
      <alignment horizontal="center" vertical="center"/>
    </xf>
    <xf numFmtId="0" fontId="49" fillId="0" borderId="60" xfId="9" applyFont="1" applyFill="1" applyBorder="1" applyAlignment="1">
      <alignment horizontal="center" vertical="center"/>
    </xf>
    <xf numFmtId="166" fontId="55" fillId="0" borderId="31" xfId="9" applyNumberFormat="1" applyFont="1" applyFill="1" applyBorder="1" applyAlignment="1">
      <alignment horizontal="center" vertical="center"/>
    </xf>
    <xf numFmtId="166" fontId="55" fillId="0" borderId="38" xfId="9" applyNumberFormat="1" applyFont="1" applyFill="1" applyBorder="1" applyAlignment="1">
      <alignment horizontal="center" vertical="center"/>
    </xf>
    <xf numFmtId="166" fontId="55" fillId="0" borderId="67" xfId="9" applyNumberFormat="1" applyFont="1" applyFill="1" applyBorder="1" applyAlignment="1">
      <alignment horizontal="center" vertical="center"/>
    </xf>
    <xf numFmtId="166" fontId="55" fillId="0" borderId="91" xfId="9" applyNumberFormat="1" applyFont="1" applyFill="1" applyBorder="1" applyAlignment="1">
      <alignment horizontal="center" vertical="center"/>
    </xf>
    <xf numFmtId="166" fontId="53" fillId="0" borderId="67" xfId="9" applyNumberFormat="1" applyFont="1" applyFill="1" applyBorder="1" applyAlignment="1">
      <alignment horizontal="center" vertical="center"/>
    </xf>
    <xf numFmtId="166" fontId="53" fillId="0" borderId="91" xfId="9" applyNumberFormat="1" applyFont="1" applyFill="1" applyBorder="1" applyAlignment="1">
      <alignment horizontal="center" vertical="center"/>
    </xf>
    <xf numFmtId="0" fontId="23" fillId="0" borderId="4" xfId="1" applyFont="1" applyFill="1" applyBorder="1" applyAlignment="1">
      <alignment horizontal="center" wrapText="1"/>
    </xf>
    <xf numFmtId="0" fontId="23" fillId="0" borderId="5" xfId="1" applyFont="1" applyFill="1" applyBorder="1" applyAlignment="1">
      <alignment horizontal="center" wrapText="1"/>
    </xf>
    <xf numFmtId="3" fontId="23" fillId="0" borderId="4" xfId="1" applyNumberFormat="1" applyFont="1" applyFill="1" applyBorder="1" applyAlignment="1">
      <alignment horizontal="center"/>
    </xf>
    <xf numFmtId="3" fontId="23" fillId="0" borderId="5" xfId="1" applyNumberFormat="1" applyFont="1" applyFill="1" applyBorder="1" applyAlignment="1">
      <alignment horizontal="center"/>
    </xf>
    <xf numFmtId="0" fontId="25" fillId="0" borderId="6" xfId="2" applyFont="1" applyFill="1" applyBorder="1" applyAlignment="1">
      <alignment horizontal="center" wrapText="1"/>
    </xf>
    <xf numFmtId="0" fontId="25" fillId="0" borderId="7" xfId="2" applyFont="1" applyFill="1" applyBorder="1" applyAlignment="1">
      <alignment horizontal="center" wrapText="1"/>
    </xf>
    <xf numFmtId="0" fontId="25" fillId="0" borderId="8" xfId="2" applyFont="1" applyFill="1" applyBorder="1" applyAlignment="1">
      <alignment horizontal="center" wrapText="1"/>
    </xf>
    <xf numFmtId="3" fontId="23" fillId="0" borderId="15" xfId="1" applyNumberFormat="1" applyFont="1" applyFill="1" applyBorder="1" applyAlignment="1">
      <alignment horizontal="center"/>
    </xf>
    <xf numFmtId="3" fontId="23" fillId="0" borderId="14" xfId="1" applyNumberFormat="1" applyFont="1" applyFill="1" applyBorder="1" applyAlignment="1">
      <alignment horizontal="center"/>
    </xf>
    <xf numFmtId="3" fontId="23" fillId="0" borderId="16" xfId="1" applyNumberFormat="1" applyFont="1" applyFill="1" applyBorder="1" applyAlignment="1">
      <alignment horizontal="center"/>
    </xf>
    <xf numFmtId="0" fontId="36" fillId="0" borderId="32" xfId="7" applyFont="1" applyFill="1" applyBorder="1" applyAlignment="1">
      <alignment horizontal="center" vertical="center" wrapText="1"/>
    </xf>
    <xf numFmtId="0" fontId="35" fillId="0" borderId="32" xfId="7" applyFont="1" applyFill="1" applyBorder="1" applyAlignment="1">
      <alignment horizontal="center" vertical="center"/>
    </xf>
    <xf numFmtId="3" fontId="36" fillId="0" borderId="41" xfId="7" applyNumberFormat="1" applyFont="1" applyFill="1" applyBorder="1" applyAlignment="1">
      <alignment horizontal="center" vertical="center" wrapText="1"/>
    </xf>
    <xf numFmtId="0" fontId="36" fillId="0" borderId="42" xfId="7" applyFont="1" applyFill="1" applyBorder="1" applyAlignment="1">
      <alignment horizontal="center" vertical="center" wrapText="1"/>
    </xf>
    <xf numFmtId="0" fontId="48" fillId="0" borderId="59" xfId="9" applyFont="1" applyBorder="1" applyAlignment="1">
      <alignment vertical="center" wrapText="1"/>
    </xf>
    <xf numFmtId="0" fontId="48" fillId="0" borderId="0" xfId="9" applyFont="1" applyAlignment="1">
      <alignment vertical="center" wrapText="1"/>
    </xf>
    <xf numFmtId="0" fontId="44" fillId="0" borderId="58" xfId="9" applyFont="1" applyBorder="1" applyAlignment="1">
      <alignment horizontal="left" vertical="center"/>
    </xf>
    <xf numFmtId="3" fontId="44" fillId="0" borderId="58" xfId="9" applyNumberFormat="1" applyFont="1" applyBorder="1" applyAlignment="1">
      <alignment horizontal="right" vertical="center"/>
    </xf>
    <xf numFmtId="0" fontId="42" fillId="0" borderId="0" xfId="9" applyFont="1" applyBorder="1" applyAlignment="1">
      <alignment horizontal="center" vertical="center" wrapText="1"/>
    </xf>
    <xf numFmtId="165" fontId="42" fillId="0" borderId="0" xfId="9" applyNumberFormat="1" applyFont="1" applyBorder="1" applyAlignment="1">
      <alignment horizontal="center" vertical="center" wrapText="1"/>
    </xf>
    <xf numFmtId="0" fontId="44" fillId="2" borderId="58" xfId="9" applyFont="1" applyFill="1" applyBorder="1" applyAlignment="1">
      <alignment horizontal="center" vertical="center" wrapText="1"/>
    </xf>
    <xf numFmtId="0" fontId="63" fillId="0" borderId="0" xfId="0" applyFont="1" applyFill="1" applyAlignment="1">
      <alignment horizontal="center" vertical="center" wrapText="1"/>
    </xf>
    <xf numFmtId="0" fontId="64" fillId="0" borderId="0" xfId="0" applyFont="1" applyFill="1" applyAlignment="1">
      <alignment horizontal="center" vertical="center" wrapText="1"/>
    </xf>
    <xf numFmtId="0" fontId="62" fillId="0" borderId="0" xfId="0" applyFont="1" applyFill="1" applyAlignment="1">
      <alignment horizontal="center" vertical="center" wrapText="1"/>
    </xf>
    <xf numFmtId="0" fontId="66" fillId="0" borderId="0" xfId="0" applyFont="1" applyFill="1" applyAlignment="1">
      <alignment horizontal="right" vertical="top"/>
    </xf>
    <xf numFmtId="0" fontId="64" fillId="0" borderId="0" xfId="0" applyFont="1" applyFill="1" applyBorder="1" applyAlignment="1">
      <alignment horizontal="left" vertical="top"/>
    </xf>
    <xf numFmtId="0" fontId="64" fillId="0" borderId="0" xfId="0" applyFont="1" applyFill="1" applyBorder="1" applyAlignment="1">
      <alignment horizontal="right" vertical="top"/>
    </xf>
    <xf numFmtId="0" fontId="64" fillId="0" borderId="3" xfId="0" applyFont="1" applyFill="1" applyBorder="1" applyAlignment="1">
      <alignment horizontal="left" vertical="top"/>
    </xf>
    <xf numFmtId="0" fontId="64" fillId="0" borderId="3" xfId="0" applyFont="1" applyFill="1" applyBorder="1" applyAlignment="1">
      <alignment horizontal="right" vertical="top"/>
    </xf>
    <xf numFmtId="0" fontId="67" fillId="0" borderId="0" xfId="0" applyFont="1" applyFill="1" applyAlignment="1">
      <alignment horizontal="right" vertical="top"/>
    </xf>
    <xf numFmtId="0" fontId="36" fillId="0" borderId="0" xfId="0" applyFont="1" applyFill="1" applyAlignment="1">
      <alignment horizontal="right" vertical="top"/>
    </xf>
    <xf numFmtId="0" fontId="35" fillId="0" borderId="0" xfId="0" applyFont="1" applyFill="1" applyAlignment="1">
      <alignment horizontal="right" vertical="top"/>
    </xf>
    <xf numFmtId="0" fontId="67" fillId="0" borderId="0" xfId="0" applyFont="1" applyAlignment="1">
      <alignment horizontal="right" vertical="top"/>
    </xf>
    <xf numFmtId="0" fontId="36" fillId="0" borderId="0" xfId="0" applyFont="1" applyFill="1" applyAlignment="1">
      <alignment horizontal="center" vertical="top"/>
    </xf>
    <xf numFmtId="0" fontId="35" fillId="0" borderId="0" xfId="0" applyFont="1" applyFill="1" applyAlignment="1">
      <alignment horizontal="center" vertical="top"/>
    </xf>
    <xf numFmtId="0" fontId="0" fillId="0" borderId="0" xfId="0" applyFont="1" applyAlignment="1">
      <alignment horizontal="right"/>
    </xf>
    <xf numFmtId="0" fontId="0" fillId="0" borderId="0" xfId="0" applyFont="1" applyAlignment="1">
      <alignment horizontal="center"/>
    </xf>
    <xf numFmtId="49" fontId="36" fillId="0" borderId="0" xfId="0" applyNumberFormat="1" applyFont="1" applyFill="1" applyAlignment="1">
      <alignment horizontal="center" vertical="center" wrapText="1"/>
    </xf>
    <xf numFmtId="49" fontId="35" fillId="0" borderId="0" xfId="0" applyNumberFormat="1" applyFont="1" applyFill="1" applyAlignment="1">
      <alignment horizontal="center" vertical="center" wrapText="1"/>
    </xf>
    <xf numFmtId="49" fontId="35" fillId="0" borderId="0" xfId="0" applyNumberFormat="1" applyFont="1" applyFill="1" applyAlignment="1">
      <alignment horizontal="justify" vertical="center"/>
    </xf>
    <xf numFmtId="49" fontId="35" fillId="0" borderId="0" xfId="0" applyNumberFormat="1" applyFont="1" applyFill="1" applyAlignment="1">
      <alignment horizontal="justify" vertical="top"/>
    </xf>
    <xf numFmtId="3" fontId="72" fillId="0" borderId="67" xfId="0" applyNumberFormat="1" applyFont="1" applyBorder="1" applyAlignment="1">
      <alignment horizontal="center" vertical="center"/>
    </xf>
    <xf numFmtId="0" fontId="72" fillId="0" borderId="68" xfId="0" applyFont="1" applyBorder="1" applyAlignment="1">
      <alignment horizontal="center" vertical="center"/>
    </xf>
    <xf numFmtId="0" fontId="72" fillId="0" borderId="91" xfId="0" applyFont="1" applyBorder="1" applyAlignment="1">
      <alignment horizontal="center" vertical="center"/>
    </xf>
    <xf numFmtId="0" fontId="72" fillId="0" borderId="69" xfId="0" applyFont="1" applyBorder="1" applyAlignment="1">
      <alignment horizontal="center" vertical="center"/>
    </xf>
    <xf numFmtId="3" fontId="72" fillId="0" borderId="93" xfId="0" applyNumberFormat="1" applyFont="1" applyBorder="1" applyAlignment="1">
      <alignment horizontal="center" vertical="center"/>
    </xf>
    <xf numFmtId="3" fontId="72" fillId="0" borderId="94" xfId="0" applyNumberFormat="1" applyFont="1" applyBorder="1" applyAlignment="1">
      <alignment horizontal="center" vertical="center"/>
    </xf>
    <xf numFmtId="3" fontId="72" fillId="0" borderId="95" xfId="0" applyNumberFormat="1" applyFont="1" applyBorder="1" applyAlignment="1">
      <alignment horizontal="center" vertical="center"/>
    </xf>
    <xf numFmtId="3" fontId="72" fillId="0" borderId="96" xfId="0" applyNumberFormat="1" applyFont="1" applyBorder="1" applyAlignment="1">
      <alignment horizontal="center" vertical="center"/>
    </xf>
    <xf numFmtId="3" fontId="71" fillId="3" borderId="13" xfId="0" applyNumberFormat="1" applyFont="1" applyFill="1" applyBorder="1" applyAlignment="1">
      <alignment horizontal="center" vertical="center"/>
    </xf>
    <xf numFmtId="3" fontId="71" fillId="3" borderId="52" xfId="0" applyNumberFormat="1" applyFont="1" applyFill="1" applyBorder="1" applyAlignment="1">
      <alignment horizontal="center" vertical="center"/>
    </xf>
    <xf numFmtId="3" fontId="71" fillId="3" borderId="97" xfId="0" applyNumberFormat="1" applyFont="1" applyFill="1" applyBorder="1" applyAlignment="1">
      <alignment horizontal="center" vertical="center"/>
    </xf>
    <xf numFmtId="3" fontId="71" fillId="3" borderId="14" xfId="0" applyNumberFormat="1" applyFont="1" applyFill="1" applyBorder="1" applyAlignment="1">
      <alignment horizontal="center" vertical="center"/>
    </xf>
    <xf numFmtId="49" fontId="72" fillId="0" borderId="74" xfId="0" applyNumberFormat="1" applyFont="1" applyFill="1" applyBorder="1" applyAlignment="1">
      <alignment horizontal="center" vertical="top"/>
    </xf>
    <xf numFmtId="49" fontId="72" fillId="0" borderId="80" xfId="0" applyNumberFormat="1" applyFont="1" applyFill="1" applyBorder="1" applyAlignment="1">
      <alignment horizontal="center" vertical="top"/>
    </xf>
    <xf numFmtId="49" fontId="72" fillId="0" borderId="25" xfId="0" applyNumberFormat="1" applyFont="1" applyFill="1" applyBorder="1" applyAlignment="1">
      <alignment horizontal="center" vertical="top"/>
    </xf>
    <xf numFmtId="3" fontId="72" fillId="0" borderId="22" xfId="0" applyNumberFormat="1" applyFont="1" applyBorder="1" applyAlignment="1">
      <alignment horizontal="center" vertical="center"/>
    </xf>
    <xf numFmtId="0" fontId="72" fillId="0" borderId="4" xfId="0" applyFont="1" applyBorder="1" applyAlignment="1">
      <alignment horizontal="center" vertical="center"/>
    </xf>
    <xf numFmtId="0" fontId="72" fillId="0" borderId="35" xfId="0" applyFont="1" applyBorder="1" applyAlignment="1">
      <alignment horizontal="center" vertical="center"/>
    </xf>
    <xf numFmtId="0" fontId="72" fillId="0" borderId="5" xfId="0" applyFont="1" applyBorder="1" applyAlignment="1">
      <alignment horizontal="center" vertical="center"/>
    </xf>
    <xf numFmtId="49" fontId="70" fillId="3" borderId="32" xfId="0" applyNumberFormat="1" applyFont="1" applyFill="1" applyBorder="1" applyAlignment="1">
      <alignment horizontal="left" vertical="center"/>
    </xf>
    <xf numFmtId="49" fontId="70" fillId="3" borderId="18" xfId="0" applyNumberFormat="1" applyFont="1" applyFill="1" applyBorder="1" applyAlignment="1">
      <alignment horizontal="left" vertical="center"/>
    </xf>
    <xf numFmtId="3" fontId="71" fillId="3" borderId="32" xfId="0" applyNumberFormat="1" applyFont="1" applyFill="1" applyBorder="1" applyAlignment="1">
      <alignment horizontal="center" vertical="center"/>
    </xf>
    <xf numFmtId="3" fontId="71" fillId="3" borderId="11" xfId="0" applyNumberFormat="1" applyFont="1" applyFill="1" applyBorder="1" applyAlignment="1">
      <alignment horizontal="center" vertical="center"/>
    </xf>
    <xf numFmtId="3" fontId="71" fillId="3" borderId="18" xfId="0" applyNumberFormat="1" applyFont="1" applyFill="1" applyBorder="1" applyAlignment="1">
      <alignment horizontal="center"/>
    </xf>
    <xf numFmtId="3" fontId="71" fillId="3" borderId="45" xfId="0" applyNumberFormat="1" applyFont="1" applyFill="1" applyBorder="1" applyAlignment="1">
      <alignment horizontal="center"/>
    </xf>
    <xf numFmtId="49" fontId="72" fillId="4" borderId="89" xfId="0" applyNumberFormat="1" applyFont="1" applyFill="1" applyBorder="1" applyAlignment="1">
      <alignment horizontal="center" vertical="top"/>
    </xf>
    <xf numFmtId="49" fontId="72" fillId="4" borderId="12" xfId="0" applyNumberFormat="1" applyFont="1" applyFill="1" applyBorder="1" applyAlignment="1">
      <alignment horizontal="center" vertical="top"/>
    </xf>
    <xf numFmtId="49" fontId="72" fillId="4" borderId="90" xfId="0" applyNumberFormat="1" applyFont="1" applyFill="1" applyBorder="1" applyAlignment="1">
      <alignment horizontal="center" vertical="top"/>
    </xf>
    <xf numFmtId="49" fontId="72" fillId="4" borderId="74" xfId="0" applyNumberFormat="1" applyFont="1" applyFill="1" applyBorder="1" applyAlignment="1">
      <alignment horizontal="center" vertical="top"/>
    </xf>
    <xf numFmtId="49" fontId="72" fillId="4" borderId="80" xfId="0" applyNumberFormat="1" applyFont="1" applyFill="1" applyBorder="1" applyAlignment="1">
      <alignment horizontal="center" vertical="top"/>
    </xf>
    <xf numFmtId="49" fontId="72" fillId="4" borderId="25" xfId="0" applyNumberFormat="1" applyFont="1" applyFill="1" applyBorder="1" applyAlignment="1">
      <alignment horizontal="center" vertical="top"/>
    </xf>
    <xf numFmtId="49" fontId="69" fillId="3" borderId="10" xfId="0" applyNumberFormat="1" applyFont="1" applyFill="1" applyBorder="1" applyAlignment="1">
      <alignment horizontal="center" vertical="center" wrapText="1"/>
    </xf>
    <xf numFmtId="49" fontId="70" fillId="3" borderId="32" xfId="0" applyNumberFormat="1" applyFont="1" applyFill="1" applyBorder="1" applyAlignment="1">
      <alignment horizontal="center" vertical="center"/>
    </xf>
    <xf numFmtId="49" fontId="70" fillId="3" borderId="11" xfId="0" applyNumberFormat="1" applyFont="1" applyFill="1" applyBorder="1" applyAlignment="1">
      <alignment horizontal="center" vertical="center"/>
    </xf>
    <xf numFmtId="49" fontId="70" fillId="3" borderId="17" xfId="0" applyNumberFormat="1" applyFont="1" applyFill="1" applyBorder="1" applyAlignment="1">
      <alignment horizontal="center" vertical="center"/>
    </xf>
    <xf numFmtId="49" fontId="70" fillId="3" borderId="18" xfId="0" applyNumberFormat="1" applyFont="1" applyFill="1" applyBorder="1" applyAlignment="1">
      <alignment horizontal="center" vertical="center"/>
    </xf>
    <xf numFmtId="49" fontId="70" fillId="3" borderId="45" xfId="0" applyNumberFormat="1" applyFont="1" applyFill="1" applyBorder="1" applyAlignment="1">
      <alignment horizontal="center" vertical="center"/>
    </xf>
    <xf numFmtId="0" fontId="6" fillId="0" borderId="0" xfId="0" applyFont="1" applyAlignment="1" applyProtection="1">
      <alignment horizontal="right" vertical="top" wrapText="1"/>
      <protection locked="0"/>
    </xf>
    <xf numFmtId="0" fontId="13" fillId="0" borderId="0" xfId="0" applyFont="1" applyAlignment="1" applyProtection="1">
      <alignment horizontal="right" vertical="top" wrapText="1"/>
      <protection locked="0"/>
    </xf>
    <xf numFmtId="0" fontId="12" fillId="0" borderId="0" xfId="0" applyFont="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16" fillId="0" borderId="0" xfId="0" applyFont="1" applyAlignment="1" applyProtection="1">
      <alignment horizontal="right" vertical="top" wrapText="1"/>
      <protection locked="0"/>
    </xf>
    <xf numFmtId="3" fontId="5" fillId="0" borderId="0" xfId="0" applyNumberFormat="1" applyFont="1" applyAlignment="1" applyProtection="1">
      <alignment horizontal="right" vertical="top" wrapText="1"/>
      <protection locked="0"/>
    </xf>
    <xf numFmtId="0" fontId="5" fillId="0" borderId="0" xfId="0" applyFont="1" applyAlignment="1" applyProtection="1">
      <alignment horizontal="right" vertical="top" wrapText="1"/>
      <protection locked="0"/>
    </xf>
    <xf numFmtId="3" fontId="6" fillId="0" borderId="0" xfId="0" applyNumberFormat="1" applyFont="1" applyAlignment="1" applyProtection="1">
      <alignment horizontal="right" vertical="top" wrapText="1"/>
      <protection locked="0"/>
    </xf>
    <xf numFmtId="0" fontId="19" fillId="0" borderId="0" xfId="0" applyFont="1" applyBorder="1" applyAlignment="1" applyProtection="1">
      <alignment horizontal="right" vertical="top" wrapText="1"/>
      <protection locked="0"/>
    </xf>
    <xf numFmtId="3" fontId="27" fillId="0" borderId="20" xfId="1" applyNumberFormat="1" applyFont="1" applyFill="1" applyBorder="1" applyProtection="1">
      <protection locked="0"/>
    </xf>
    <xf numFmtId="3" fontId="27" fillId="0" borderId="21" xfId="1" applyNumberFormat="1" applyFont="1" applyFill="1" applyBorder="1" applyProtection="1">
      <protection locked="0"/>
    </xf>
    <xf numFmtId="3" fontId="27" fillId="0" borderId="25" xfId="1" applyNumberFormat="1" applyFont="1" applyFill="1" applyBorder="1" applyProtection="1">
      <protection locked="0"/>
    </xf>
    <xf numFmtId="3" fontId="27" fillId="0" borderId="26" xfId="1" applyNumberFormat="1" applyFont="1" applyFill="1" applyBorder="1" applyProtection="1">
      <protection locked="0"/>
    </xf>
    <xf numFmtId="3" fontId="27" fillId="0" borderId="30" xfId="1" applyNumberFormat="1" applyFont="1" applyFill="1" applyBorder="1" applyProtection="1">
      <protection locked="0"/>
    </xf>
    <xf numFmtId="3" fontId="27" fillId="0" borderId="28" xfId="1" applyNumberFormat="1" applyFont="1" applyFill="1" applyBorder="1" applyProtection="1">
      <protection locked="0"/>
    </xf>
    <xf numFmtId="0" fontId="30" fillId="0" borderId="30" xfId="2" applyFont="1" applyFill="1" applyBorder="1" applyAlignment="1" applyProtection="1">
      <alignment wrapText="1"/>
      <protection locked="0"/>
    </xf>
    <xf numFmtId="0" fontId="30" fillId="0" borderId="28" xfId="2" applyFont="1" applyFill="1" applyBorder="1" applyAlignment="1" applyProtection="1">
      <alignment wrapText="1"/>
      <protection locked="0"/>
    </xf>
    <xf numFmtId="3" fontId="27" fillId="0" borderId="35" xfId="1" applyNumberFormat="1" applyFont="1" applyFill="1" applyBorder="1" applyProtection="1">
      <protection locked="0"/>
    </xf>
    <xf numFmtId="3" fontId="27" fillId="0" borderId="36" xfId="1" applyNumberFormat="1" applyFont="1" applyFill="1" applyBorder="1" applyProtection="1">
      <protection locked="0"/>
    </xf>
    <xf numFmtId="3" fontId="27" fillId="0" borderId="38" xfId="1" applyNumberFormat="1" applyFont="1" applyFill="1" applyBorder="1" applyProtection="1">
      <protection locked="0"/>
    </xf>
    <xf numFmtId="3" fontId="27" fillId="0" borderId="2" xfId="1" applyNumberFormat="1" applyFont="1" applyFill="1" applyBorder="1" applyProtection="1">
      <protection locked="0"/>
    </xf>
    <xf numFmtId="3" fontId="27" fillId="0" borderId="25" xfId="1" applyNumberFormat="1" applyFont="1" applyFill="1" applyBorder="1" applyAlignment="1" applyProtection="1">
      <alignment vertical="center"/>
      <protection locked="0"/>
    </xf>
    <xf numFmtId="3" fontId="27" fillId="0" borderId="26" xfId="1" applyNumberFormat="1" applyFont="1" applyFill="1" applyBorder="1" applyAlignment="1" applyProtection="1">
      <alignment vertical="center"/>
      <protection locked="0"/>
    </xf>
    <xf numFmtId="3" fontId="27" fillId="0" borderId="30" xfId="1" applyNumberFormat="1" applyFont="1" applyFill="1" applyBorder="1" applyAlignment="1" applyProtection="1">
      <alignment vertical="center"/>
      <protection locked="0"/>
    </xf>
    <xf numFmtId="3" fontId="27" fillId="0" borderId="28" xfId="1" applyNumberFormat="1" applyFont="1" applyFill="1" applyBorder="1" applyAlignment="1" applyProtection="1">
      <alignment vertical="center"/>
      <protection locked="0"/>
    </xf>
    <xf numFmtId="0" fontId="30" fillId="0" borderId="30" xfId="2" applyFont="1" applyFill="1" applyBorder="1" applyAlignment="1" applyProtection="1">
      <alignment vertical="center" wrapText="1"/>
      <protection locked="0"/>
    </xf>
    <xf numFmtId="0" fontId="30" fillId="0" borderId="28" xfId="2" applyFont="1" applyFill="1" applyBorder="1" applyAlignment="1" applyProtection="1">
      <alignment vertical="center" wrapText="1"/>
      <protection locked="0"/>
    </xf>
    <xf numFmtId="1" fontId="27" fillId="0" borderId="30" xfId="1" applyNumberFormat="1" applyFont="1" applyFill="1" applyBorder="1" applyAlignment="1" applyProtection="1">
      <alignment vertical="center"/>
      <protection locked="0"/>
    </xf>
    <xf numFmtId="0" fontId="30" fillId="0" borderId="20" xfId="2" applyFont="1" applyFill="1" applyBorder="1" applyAlignment="1" applyProtection="1">
      <alignment wrapText="1"/>
      <protection locked="0"/>
    </xf>
    <xf numFmtId="0" fontId="30" fillId="0" borderId="21" xfId="2" applyFont="1" applyFill="1" applyBorder="1" applyAlignment="1" applyProtection="1">
      <alignment wrapText="1"/>
      <protection locked="0"/>
    </xf>
    <xf numFmtId="3" fontId="30" fillId="0" borderId="30" xfId="2" applyNumberFormat="1" applyFont="1" applyFill="1" applyBorder="1" applyAlignment="1" applyProtection="1">
      <alignment wrapText="1"/>
      <protection locked="0"/>
    </xf>
    <xf numFmtId="3" fontId="30" fillId="0" borderId="28" xfId="2" applyNumberFormat="1" applyFont="1" applyFill="1" applyBorder="1" applyAlignment="1" applyProtection="1">
      <alignment wrapText="1"/>
      <protection locked="0"/>
    </xf>
    <xf numFmtId="3" fontId="35" fillId="0" borderId="21" xfId="7" applyNumberFormat="1" applyFont="1" applyFill="1" applyBorder="1" applyAlignment="1" applyProtection="1">
      <alignment horizontal="right" vertical="center" wrapText="1"/>
      <protection locked="0"/>
    </xf>
    <xf numFmtId="3" fontId="35" fillId="0" borderId="28" xfId="7" applyNumberFormat="1" applyFont="1" applyFill="1" applyBorder="1" applyAlignment="1" applyProtection="1">
      <alignment horizontal="right" vertical="center" wrapText="1"/>
      <protection locked="0"/>
    </xf>
    <xf numFmtId="3" fontId="37" fillId="0" borderId="28" xfId="7" applyNumberFormat="1" applyFont="1" applyFill="1" applyBorder="1" applyAlignment="1" applyProtection="1">
      <alignment horizontal="right" vertical="center" wrapText="1"/>
      <protection locked="0"/>
    </xf>
    <xf numFmtId="3" fontId="35" fillId="0" borderId="48" xfId="7" applyNumberFormat="1" applyFont="1" applyFill="1" applyBorder="1" applyAlignment="1" applyProtection="1">
      <alignment horizontal="right" vertical="center" wrapText="1"/>
      <protection locked="0"/>
    </xf>
    <xf numFmtId="3" fontId="36" fillId="0" borderId="0" xfId="7" applyNumberFormat="1" applyFont="1" applyFill="1" applyBorder="1" applyAlignment="1" applyProtection="1">
      <alignment horizontal="right" vertical="center" wrapText="1"/>
      <protection locked="0"/>
    </xf>
    <xf numFmtId="3" fontId="38" fillId="0" borderId="0" xfId="7" applyNumberFormat="1" applyFont="1" applyFill="1" applyBorder="1" applyAlignment="1" applyProtection="1">
      <alignment horizontal="right" vertical="center" wrapText="1"/>
      <protection locked="0"/>
    </xf>
    <xf numFmtId="3" fontId="35" fillId="0" borderId="28" xfId="8" applyNumberFormat="1" applyFont="1" applyFill="1" applyBorder="1" applyAlignment="1" applyProtection="1">
      <alignment horizontal="right" vertical="center" wrapText="1"/>
      <protection locked="0"/>
    </xf>
    <xf numFmtId="3" fontId="37" fillId="0" borderId="48" xfId="7" applyNumberFormat="1" applyFont="1" applyFill="1" applyBorder="1" applyAlignment="1" applyProtection="1">
      <alignment horizontal="right" vertical="center" wrapText="1"/>
      <protection locked="0"/>
    </xf>
    <xf numFmtId="3" fontId="35" fillId="0" borderId="0" xfId="7" applyNumberFormat="1" applyFont="1" applyFill="1" applyBorder="1" applyAlignment="1" applyProtection="1">
      <alignment horizontal="right" vertical="center" wrapText="1"/>
      <protection locked="0"/>
    </xf>
    <xf numFmtId="3" fontId="36" fillId="0" borderId="0" xfId="7" applyNumberFormat="1" applyFont="1" applyFill="1" applyBorder="1" applyAlignment="1" applyProtection="1">
      <alignment horizontal="right" vertical="center"/>
      <protection locked="0"/>
    </xf>
    <xf numFmtId="3" fontId="35" fillId="0" borderId="0" xfId="7" applyNumberFormat="1" applyFont="1" applyFill="1" applyBorder="1" applyAlignment="1" applyProtection="1">
      <alignment horizontal="right" vertical="center"/>
      <protection locked="0"/>
    </xf>
    <xf numFmtId="3" fontId="45" fillId="0" borderId="58" xfId="9" applyNumberFormat="1" applyFont="1" applyFill="1" applyBorder="1" applyAlignment="1" applyProtection="1">
      <alignment horizontal="right" wrapText="1"/>
      <protection locked="0"/>
    </xf>
    <xf numFmtId="3" fontId="46" fillId="0" borderId="58" xfId="9" applyNumberFormat="1" applyFont="1" applyFill="1" applyBorder="1" applyAlignment="1" applyProtection="1">
      <alignment horizontal="right" wrapText="1"/>
      <protection locked="0"/>
    </xf>
    <xf numFmtId="3" fontId="45" fillId="0" borderId="58" xfId="9" applyNumberFormat="1" applyFont="1" applyFill="1" applyBorder="1" applyAlignment="1" applyProtection="1">
      <alignment wrapText="1"/>
    </xf>
    <xf numFmtId="3" fontId="44" fillId="0" borderId="58" xfId="9" applyNumberFormat="1" applyFont="1" applyBorder="1" applyProtection="1"/>
    <xf numFmtId="3" fontId="44" fillId="0" borderId="58" xfId="9" applyNumberFormat="1" applyFont="1" applyBorder="1" applyAlignment="1" applyProtection="1">
      <alignment horizontal="right" vertical="center"/>
    </xf>
    <xf numFmtId="3" fontId="72" fillId="0" borderId="21" xfId="0" applyNumberFormat="1" applyFont="1" applyFill="1" applyBorder="1" applyAlignment="1"/>
    <xf numFmtId="3" fontId="72" fillId="0" borderId="23" xfId="0" applyNumberFormat="1" applyFont="1" applyFill="1" applyBorder="1" applyAlignment="1"/>
    <xf numFmtId="3" fontId="72" fillId="0" borderId="37" xfId="0" applyNumberFormat="1" applyFont="1" applyFill="1" applyBorder="1" applyAlignment="1"/>
    <xf numFmtId="3" fontId="72" fillId="0" borderId="26" xfId="0" applyNumberFormat="1" applyFont="1" applyFill="1" applyBorder="1" applyAlignment="1"/>
    <xf numFmtId="3" fontId="72" fillId="0" borderId="71" xfId="0" applyNumberFormat="1" applyFont="1" applyFill="1" applyBorder="1" applyAlignment="1"/>
    <xf numFmtId="3" fontId="72" fillId="0" borderId="73" xfId="0" applyNumberFormat="1" applyFont="1" applyFill="1" applyBorder="1" applyAlignment="1"/>
    <xf numFmtId="0" fontId="72" fillId="5" borderId="32" xfId="0" applyFont="1" applyFill="1" applyBorder="1" applyAlignment="1"/>
    <xf numFmtId="3" fontId="72" fillId="5" borderId="32" xfId="0" applyNumberFormat="1" applyFont="1" applyFill="1" applyBorder="1" applyAlignment="1"/>
    <xf numFmtId="3" fontId="72" fillId="5" borderId="11" xfId="0" applyNumberFormat="1" applyFont="1" applyFill="1" applyBorder="1" applyAlignment="1"/>
    <xf numFmtId="0" fontId="72" fillId="5" borderId="18" xfId="0" applyFont="1" applyFill="1" applyBorder="1" applyAlignment="1"/>
    <xf numFmtId="3" fontId="72" fillId="5" borderId="18" xfId="0" applyNumberFormat="1" applyFont="1" applyFill="1" applyBorder="1" applyAlignment="1"/>
    <xf numFmtId="3" fontId="72" fillId="5" borderId="45" xfId="0" applyNumberFormat="1" applyFont="1" applyFill="1" applyBorder="1" applyAlignment="1"/>
    <xf numFmtId="0" fontId="72" fillId="3" borderId="32" xfId="0" applyFont="1" applyFill="1" applyBorder="1" applyAlignment="1"/>
    <xf numFmtId="0" fontId="72" fillId="3" borderId="18" xfId="0" applyFont="1" applyFill="1" applyBorder="1" applyAlignment="1"/>
    <xf numFmtId="0" fontId="0" fillId="0" borderId="0" xfId="0" applyAlignment="1"/>
    <xf numFmtId="0" fontId="72" fillId="0" borderId="0" xfId="0" applyFont="1" applyFill="1" applyBorder="1" applyAlignment="1"/>
    <xf numFmtId="3" fontId="72" fillId="0" borderId="87" xfId="0" applyNumberFormat="1" applyFont="1" applyFill="1" applyBorder="1" applyAlignment="1"/>
    <xf numFmtId="3" fontId="72" fillId="0" borderId="88" xfId="0" applyNumberFormat="1" applyFont="1" applyFill="1" applyBorder="1" applyAlignment="1"/>
    <xf numFmtId="3" fontId="72" fillId="0" borderId="50" xfId="0" applyNumberFormat="1" applyFont="1" applyFill="1" applyBorder="1" applyAlignment="1"/>
    <xf numFmtId="3" fontId="72" fillId="0" borderId="51" xfId="0" applyNumberFormat="1" applyFont="1" applyFill="1" applyBorder="1" applyAlignment="1"/>
    <xf numFmtId="3" fontId="72" fillId="0" borderId="72" xfId="0" applyNumberFormat="1" applyFont="1" applyFill="1" applyBorder="1" applyAlignment="1"/>
    <xf numFmtId="3" fontId="72" fillId="0" borderId="75" xfId="0" applyNumberFormat="1" applyFont="1" applyFill="1" applyBorder="1" applyAlignment="1"/>
    <xf numFmtId="3" fontId="72" fillId="4" borderId="78" xfId="0" applyNumberFormat="1" applyFont="1" applyFill="1" applyBorder="1" applyAlignment="1"/>
    <xf numFmtId="3" fontId="72" fillId="4" borderId="82" xfId="0" applyNumberFormat="1" applyFont="1" applyFill="1" applyBorder="1" applyAlignment="1"/>
    <xf numFmtId="3" fontId="72" fillId="4" borderId="0" xfId="0" applyNumberFormat="1" applyFont="1" applyFill="1" applyBorder="1" applyAlignment="1"/>
    <xf numFmtId="3" fontId="72" fillId="4" borderId="9" xfId="0" applyNumberFormat="1" applyFont="1" applyFill="1" applyBorder="1" applyAlignment="1"/>
    <xf numFmtId="3" fontId="72" fillId="4" borderId="2" xfId="0" applyNumberFormat="1" applyFont="1" applyFill="1" applyBorder="1" applyAlignment="1"/>
    <xf numFmtId="3" fontId="72" fillId="4" borderId="81" xfId="0" applyNumberFormat="1" applyFont="1" applyFill="1" applyBorder="1" applyAlignment="1"/>
    <xf numFmtId="3" fontId="72" fillId="0" borderId="3" xfId="0" applyNumberFormat="1" applyFont="1" applyFill="1" applyBorder="1" applyAlignment="1">
      <alignment horizontal="center" vertical="center" wrapText="1"/>
    </xf>
    <xf numFmtId="3" fontId="72" fillId="0" borderId="98" xfId="0" applyNumberFormat="1" applyFont="1" applyFill="1" applyBorder="1" applyAlignment="1">
      <alignment horizontal="center" vertical="center" wrapText="1"/>
    </xf>
    <xf numFmtId="0" fontId="72" fillId="0" borderId="3" xfId="0" applyFont="1" applyFill="1" applyBorder="1" applyAlignment="1">
      <alignment horizontal="center" vertical="center"/>
    </xf>
    <xf numFmtId="0" fontId="72" fillId="0" borderId="98" xfId="0" applyFont="1" applyFill="1" applyBorder="1" applyAlignment="1">
      <alignment horizontal="center" vertical="center"/>
    </xf>
    <xf numFmtId="0" fontId="72" fillId="0" borderId="99"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45" xfId="0" applyFont="1" applyFill="1" applyBorder="1" applyAlignment="1">
      <alignment horizontal="center" vertical="center"/>
    </xf>
    <xf numFmtId="3" fontId="72" fillId="0" borderId="21" xfId="0" applyNumberFormat="1" applyFont="1" applyFill="1" applyBorder="1" applyAlignment="1" applyProtection="1">
      <protection locked="0"/>
    </xf>
    <xf numFmtId="0" fontId="72" fillId="0" borderId="68" xfId="0" applyFont="1" applyFill="1" applyBorder="1" applyAlignment="1" applyProtection="1">
      <alignment horizontal="center"/>
      <protection locked="0"/>
    </xf>
    <xf numFmtId="0" fontId="72" fillId="0" borderId="71" xfId="0" applyFont="1" applyFill="1" applyBorder="1" applyAlignment="1" applyProtection="1">
      <alignment horizontal="right"/>
      <protection locked="0"/>
    </xf>
    <xf numFmtId="3" fontId="72" fillId="0" borderId="71" xfId="0" applyNumberFormat="1" applyFont="1" applyFill="1" applyBorder="1" applyAlignment="1" applyProtection="1">
      <alignment horizontal="right"/>
      <protection locked="0"/>
    </xf>
    <xf numFmtId="3" fontId="72" fillId="0" borderId="26" xfId="0" applyNumberFormat="1" applyFont="1" applyFill="1" applyBorder="1" applyAlignment="1" applyProtection="1">
      <protection locked="0"/>
    </xf>
    <xf numFmtId="3" fontId="72" fillId="0" borderId="71" xfId="0" applyNumberFormat="1" applyFont="1" applyFill="1" applyBorder="1" applyAlignment="1" applyProtection="1">
      <protection locked="0"/>
    </xf>
    <xf numFmtId="3" fontId="72" fillId="0" borderId="72" xfId="0" applyNumberFormat="1" applyFont="1" applyFill="1" applyBorder="1" applyAlignment="1" applyProtection="1">
      <alignment vertical="center"/>
      <protection locked="0"/>
    </xf>
    <xf numFmtId="3" fontId="72" fillId="0" borderId="71" xfId="0" applyNumberFormat="1" applyFont="1" applyFill="1" applyBorder="1" applyAlignment="1" applyProtection="1">
      <alignment vertical="center"/>
      <protection locked="0"/>
    </xf>
    <xf numFmtId="3" fontId="72" fillId="0" borderId="76" xfId="0" applyNumberFormat="1" applyFont="1" applyFill="1" applyBorder="1" applyAlignment="1" applyProtection="1">
      <alignment vertical="center"/>
      <protection locked="0"/>
    </xf>
    <xf numFmtId="0" fontId="72" fillId="4" borderId="78" xfId="0" applyFont="1" applyFill="1" applyBorder="1" applyAlignment="1" applyProtection="1">
      <alignment vertical="center"/>
      <protection locked="0"/>
    </xf>
    <xf numFmtId="0" fontId="72" fillId="4" borderId="0" xfId="0" applyFont="1" applyFill="1" applyBorder="1" applyAlignment="1" applyProtection="1">
      <alignment vertical="center"/>
      <protection locked="0"/>
    </xf>
    <xf numFmtId="0" fontId="72" fillId="4" borderId="2" xfId="0" applyFont="1" applyFill="1" applyBorder="1" applyAlignment="1" applyProtection="1">
      <alignment vertical="center"/>
      <protection locked="0"/>
    </xf>
    <xf numFmtId="3" fontId="72" fillId="0" borderId="50" xfId="0" applyNumberFormat="1" applyFont="1" applyFill="1" applyBorder="1" applyAlignment="1" applyProtection="1">
      <alignment vertical="center"/>
      <protection locked="0"/>
    </xf>
    <xf numFmtId="0" fontId="72" fillId="5" borderId="32" xfId="0" applyFont="1" applyFill="1" applyBorder="1" applyAlignment="1" applyProtection="1">
      <protection locked="0"/>
    </xf>
    <xf numFmtId="0" fontId="72" fillId="5" borderId="18" xfId="0" applyFont="1" applyFill="1" applyBorder="1" applyAlignment="1" applyProtection="1">
      <protection locked="0"/>
    </xf>
    <xf numFmtId="0" fontId="72" fillId="3" borderId="32" xfId="0" applyFont="1" applyFill="1" applyBorder="1" applyAlignment="1" applyProtection="1">
      <protection locked="0"/>
    </xf>
    <xf numFmtId="0" fontId="71" fillId="3" borderId="32" xfId="0" applyFont="1" applyFill="1" applyBorder="1" applyAlignment="1" applyProtection="1">
      <alignment horizontal="center" vertical="center"/>
      <protection locked="0"/>
    </xf>
    <xf numFmtId="0" fontId="72" fillId="3" borderId="18" xfId="0" applyFont="1" applyFill="1" applyBorder="1" applyAlignment="1" applyProtection="1">
      <protection locked="0"/>
    </xf>
    <xf numFmtId="0" fontId="71" fillId="3" borderId="18" xfId="0" applyFont="1" applyFill="1" applyBorder="1" applyAlignment="1" applyProtection="1">
      <alignment horizontal="center" vertical="center"/>
      <protection locked="0"/>
    </xf>
    <xf numFmtId="0" fontId="0" fillId="0" borderId="0" xfId="0" applyAlignment="1" applyProtection="1">
      <protection locked="0"/>
    </xf>
    <xf numFmtId="0" fontId="71" fillId="3" borderId="41" xfId="0" applyFont="1" applyFill="1" applyBorder="1" applyAlignment="1" applyProtection="1">
      <alignment horizontal="center" vertical="center" wrapText="1"/>
      <protection locked="0"/>
    </xf>
    <xf numFmtId="3" fontId="72" fillId="0" borderId="21" xfId="0" applyNumberFormat="1" applyFont="1" applyFill="1" applyBorder="1" applyAlignment="1" applyProtection="1">
      <alignment horizontal="right" vertical="center" wrapText="1"/>
      <protection locked="0"/>
    </xf>
    <xf numFmtId="49" fontId="72" fillId="4" borderId="68" xfId="0" applyNumberFormat="1" applyFont="1" applyFill="1" applyBorder="1" applyAlignment="1" applyProtection="1">
      <alignment wrapText="1"/>
      <protection locked="0"/>
    </xf>
    <xf numFmtId="3" fontId="72" fillId="0" borderId="26" xfId="0" applyNumberFormat="1" applyFont="1" applyFill="1" applyBorder="1" applyAlignment="1" applyProtection="1">
      <alignment horizontal="right" vertical="center" wrapText="1"/>
      <protection locked="0"/>
    </xf>
    <xf numFmtId="49" fontId="72" fillId="4" borderId="2" xfId="0" applyNumberFormat="1" applyFont="1" applyFill="1" applyBorder="1" applyAlignment="1" applyProtection="1">
      <alignment wrapText="1"/>
      <protection locked="0"/>
    </xf>
    <xf numFmtId="49" fontId="72" fillId="4" borderId="0" xfId="0" applyNumberFormat="1" applyFont="1" applyFill="1" applyBorder="1" applyAlignment="1" applyProtection="1">
      <alignment wrapText="1"/>
      <protection locked="0"/>
    </xf>
    <xf numFmtId="3" fontId="72" fillId="0" borderId="71" xfId="0" applyNumberFormat="1" applyFont="1" applyFill="1" applyBorder="1" applyAlignment="1" applyProtection="1">
      <alignment horizontal="right" vertical="center" wrapText="1"/>
      <protection locked="0"/>
    </xf>
    <xf numFmtId="3" fontId="72" fillId="0" borderId="3" xfId="0" applyNumberFormat="1" applyFont="1" applyFill="1" applyBorder="1" applyAlignment="1" applyProtection="1">
      <alignment horizontal="center" vertical="center" wrapText="1"/>
      <protection locked="0"/>
    </xf>
    <xf numFmtId="3" fontId="72" fillId="0" borderId="0" xfId="0" applyNumberFormat="1" applyFont="1" applyFill="1" applyBorder="1" applyAlignment="1" applyProtection="1">
      <alignment horizontal="center" vertical="center" wrapText="1"/>
      <protection locked="0"/>
    </xf>
    <xf numFmtId="3" fontId="72" fillId="0" borderId="2" xfId="0" applyNumberFormat="1" applyFont="1" applyFill="1" applyBorder="1" applyAlignment="1" applyProtection="1">
      <alignment horizontal="center" vertical="center" wrapText="1"/>
      <protection locked="0"/>
    </xf>
    <xf numFmtId="3" fontId="72" fillId="0" borderId="85" xfId="0" applyNumberFormat="1" applyFont="1" applyFill="1" applyBorder="1" applyAlignment="1" applyProtection="1">
      <alignment vertical="center"/>
      <protection locked="0"/>
    </xf>
    <xf numFmtId="0" fontId="72" fillId="0" borderId="0" xfId="0" applyFont="1" applyFill="1" applyBorder="1" applyAlignment="1" applyProtection="1">
      <protection locked="0"/>
    </xf>
    <xf numFmtId="0" fontId="71" fillId="0" borderId="0" xfId="0" applyFont="1" applyFill="1" applyBorder="1" applyAlignment="1" applyProtection="1">
      <alignment horizontal="center" vertical="center"/>
      <protection locked="0"/>
    </xf>
    <xf numFmtId="3" fontId="72" fillId="0" borderId="87" xfId="0" applyNumberFormat="1" applyFont="1" applyFill="1" applyBorder="1" applyAlignment="1" applyProtection="1">
      <protection locked="0"/>
    </xf>
    <xf numFmtId="1" fontId="72" fillId="4" borderId="78" xfId="0" applyNumberFormat="1" applyFont="1" applyFill="1" applyBorder="1" applyAlignment="1" applyProtection="1">
      <protection locked="0"/>
    </xf>
    <xf numFmtId="1" fontId="72" fillId="4" borderId="0" xfId="0" applyNumberFormat="1" applyFont="1" applyFill="1" applyBorder="1" applyAlignment="1" applyProtection="1">
      <protection locked="0"/>
    </xf>
    <xf numFmtId="1" fontId="72" fillId="4" borderId="2" xfId="0" applyNumberFormat="1" applyFont="1" applyFill="1" applyBorder="1" applyAlignment="1" applyProtection="1">
      <protection locked="0"/>
    </xf>
    <xf numFmtId="3" fontId="72" fillId="0" borderId="50" xfId="0" applyNumberFormat="1" applyFont="1" applyFill="1" applyBorder="1" applyAlignment="1" applyProtection="1">
      <protection locked="0"/>
    </xf>
    <xf numFmtId="49" fontId="72" fillId="4" borderId="78" xfId="0" applyNumberFormat="1" applyFont="1" applyFill="1" applyBorder="1" applyAlignment="1" applyProtection="1">
      <alignment horizontal="center" vertical="center" wrapText="1"/>
      <protection locked="0"/>
    </xf>
    <xf numFmtId="49" fontId="72" fillId="4" borderId="0" xfId="0" applyNumberFormat="1" applyFont="1" applyFill="1" applyBorder="1" applyAlignment="1" applyProtection="1">
      <alignment horizontal="center" vertical="center" wrapText="1"/>
      <protection locked="0"/>
    </xf>
    <xf numFmtId="49" fontId="72" fillId="4" borderId="2" xfId="0" applyNumberFormat="1" applyFont="1" applyFill="1" applyBorder="1" applyAlignment="1" applyProtection="1">
      <alignment horizontal="center" vertical="center" wrapText="1"/>
      <protection locked="0"/>
    </xf>
    <xf numFmtId="49" fontId="72" fillId="4" borderId="78" xfId="0" applyNumberFormat="1" applyFont="1" applyFill="1" applyBorder="1" applyAlignment="1" applyProtection="1">
      <alignment vertical="center" wrapText="1"/>
      <protection locked="0"/>
    </xf>
    <xf numFmtId="49" fontId="72" fillId="4" borderId="0" xfId="0" applyNumberFormat="1" applyFont="1" applyFill="1" applyBorder="1" applyAlignment="1" applyProtection="1">
      <alignment vertical="center" wrapText="1"/>
      <protection locked="0"/>
    </xf>
    <xf numFmtId="49" fontId="72" fillId="4" borderId="2" xfId="0" applyNumberFormat="1" applyFont="1" applyFill="1" applyBorder="1" applyAlignment="1" applyProtection="1">
      <alignment vertical="center" wrapText="1"/>
      <protection locked="0"/>
    </xf>
    <xf numFmtId="3" fontId="72" fillId="0" borderId="72" xfId="0" applyNumberFormat="1" applyFont="1" applyFill="1" applyBorder="1" applyAlignment="1" applyProtection="1">
      <protection locked="0"/>
    </xf>
    <xf numFmtId="3" fontId="72" fillId="4" borderId="78" xfId="0" applyNumberFormat="1" applyFont="1" applyFill="1" applyBorder="1" applyAlignment="1" applyProtection="1">
      <protection locked="0"/>
    </xf>
    <xf numFmtId="3" fontId="72" fillId="4" borderId="0" xfId="0" applyNumberFormat="1" applyFont="1" applyFill="1" applyBorder="1" applyAlignment="1" applyProtection="1">
      <protection locked="0"/>
    </xf>
    <xf numFmtId="3" fontId="72" fillId="4" borderId="2" xfId="0" applyNumberFormat="1" applyFont="1" applyFill="1" applyBorder="1" applyAlignment="1" applyProtection="1">
      <protection locked="0"/>
    </xf>
    <xf numFmtId="1" fontId="77" fillId="4" borderId="0" xfId="0" applyNumberFormat="1" applyFont="1" applyFill="1" applyBorder="1" applyAlignment="1" applyProtection="1">
      <alignment horizontal="center" vertical="center" wrapText="1"/>
      <protection locked="0"/>
    </xf>
    <xf numFmtId="0" fontId="77" fillId="4" borderId="0" xfId="0" applyNumberFormat="1" applyFont="1" applyFill="1" applyBorder="1" applyAlignment="1" applyProtection="1">
      <alignment horizontal="center" vertical="center" wrapText="1"/>
      <protection locked="0"/>
    </xf>
    <xf numFmtId="1" fontId="77" fillId="4" borderId="2" xfId="0" applyNumberFormat="1" applyFont="1" applyFill="1" applyBorder="1" applyAlignment="1" applyProtection="1">
      <alignment horizontal="center" vertical="center" wrapText="1"/>
      <protection locked="0"/>
    </xf>
    <xf numFmtId="0" fontId="77" fillId="4" borderId="2" xfId="0" applyNumberFormat="1" applyFont="1" applyFill="1" applyBorder="1" applyAlignment="1" applyProtection="1">
      <alignment horizontal="center" vertical="center" wrapText="1"/>
      <protection locked="0"/>
    </xf>
    <xf numFmtId="3" fontId="72" fillId="0" borderId="21" xfId="0" applyNumberFormat="1" applyFont="1" applyFill="1" applyBorder="1" applyAlignment="1" applyProtection="1">
      <alignment vertical="center"/>
      <protection locked="0"/>
    </xf>
    <xf numFmtId="0" fontId="72" fillId="0" borderId="3" xfId="0" applyFont="1" applyFill="1" applyBorder="1" applyAlignment="1" applyProtection="1">
      <alignment horizontal="center" vertical="center"/>
      <protection locked="0"/>
    </xf>
    <xf numFmtId="0" fontId="72" fillId="0" borderId="2" xfId="0" applyFont="1" applyFill="1" applyBorder="1" applyAlignment="1" applyProtection="1">
      <alignment horizontal="center" vertical="center"/>
      <protection locked="0"/>
    </xf>
    <xf numFmtId="3" fontId="72" fillId="4" borderId="78" xfId="0" applyNumberFormat="1" applyFont="1" applyFill="1" applyBorder="1" applyAlignment="1" applyProtection="1">
      <alignment vertical="center"/>
      <protection locked="0"/>
    </xf>
    <xf numFmtId="3" fontId="72" fillId="4" borderId="0" xfId="0" applyNumberFormat="1" applyFont="1" applyFill="1" applyBorder="1" applyAlignment="1" applyProtection="1">
      <alignment vertical="center"/>
      <protection locked="0"/>
    </xf>
    <xf numFmtId="3" fontId="72" fillId="4" borderId="2" xfId="0" applyNumberFormat="1" applyFont="1" applyFill="1" applyBorder="1" applyAlignment="1" applyProtection="1">
      <alignment vertical="center"/>
      <protection locked="0"/>
    </xf>
    <xf numFmtId="0" fontId="72" fillId="0" borderId="0" xfId="0" applyFont="1" applyFill="1" applyBorder="1" applyAlignment="1" applyProtection="1">
      <alignment horizontal="center" vertical="center"/>
      <protection locked="0"/>
    </xf>
    <xf numFmtId="0" fontId="72" fillId="0" borderId="76" xfId="0" applyFont="1" applyFill="1" applyBorder="1" applyAlignment="1" applyProtection="1">
      <alignment horizontal="center" vertical="center"/>
      <protection locked="0"/>
    </xf>
    <xf numFmtId="0" fontId="72" fillId="0" borderId="18" xfId="0" applyFont="1" applyFill="1" applyBorder="1" applyAlignment="1" applyProtection="1">
      <alignment horizontal="center" vertical="center"/>
      <protection locked="0"/>
    </xf>
  </cellXfs>
  <cellStyles count="19">
    <cellStyle name="Ezres 2" xfId="11"/>
    <cellStyle name="Normál" xfId="0" builtinId="0"/>
    <cellStyle name="Normál 11" xfId="12"/>
    <cellStyle name="Normál 13" xfId="13"/>
    <cellStyle name="Normál 14" xfId="14"/>
    <cellStyle name="Normal 2" xfId="7"/>
    <cellStyle name="Normál 2" xfId="3"/>
    <cellStyle name="Normál 2 2" xfId="15"/>
    <cellStyle name="Normál 2 3" xfId="16"/>
    <cellStyle name="Normal 3" xfId="9"/>
    <cellStyle name="Normál 3" xfId="10"/>
    <cellStyle name="Normál 4" xfId="4"/>
    <cellStyle name="Normál 4 3" xfId="5"/>
    <cellStyle name="Normál_ajánlat" xfId="8"/>
    <cellStyle name="Normál_FormáraHozó 2.5" xfId="2"/>
    <cellStyle name="Normál_Hévíz-Kormányablak-2013.04.11-ÉPÍTÉSZET" xfId="17"/>
    <cellStyle name="Normál_Kvforma" xfId="1"/>
    <cellStyle name="Standard_Munka12" xfId="18"/>
    <cellStyle name="Stílus 1"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1066800</xdr:colOff>
      <xdr:row>42</xdr:row>
      <xdr:rowOff>0</xdr:rowOff>
    </xdr:from>
    <xdr:to>
      <xdr:col>5</xdr:col>
      <xdr:colOff>1104900</xdr:colOff>
      <xdr:row>44</xdr:row>
      <xdr:rowOff>19050</xdr:rowOff>
    </xdr:to>
    <xdr:pic>
      <xdr:nvPicPr>
        <xdr:cNvPr id="2" name="Kép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9144000"/>
          <a:ext cx="3187700" cy="42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xdr:colOff>
      <xdr:row>1</xdr:row>
      <xdr:rowOff>0</xdr:rowOff>
    </xdr:from>
    <xdr:to>
      <xdr:col>4</xdr:col>
      <xdr:colOff>589860</xdr:colOff>
      <xdr:row>3</xdr:row>
      <xdr:rowOff>142876</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00025"/>
          <a:ext cx="485085" cy="523876"/>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B2:G45"/>
  <sheetViews>
    <sheetView view="pageBreakPreview" topLeftCell="A25" zoomScaleSheetLayoutView="100" workbookViewId="0">
      <selection activeCell="B33" sqref="B33:G33"/>
    </sheetView>
  </sheetViews>
  <sheetFormatPr defaultColWidth="8.85546875" defaultRowHeight="15.75" x14ac:dyDescent="0.25"/>
  <cols>
    <col min="1" max="1" width="3.85546875" style="328" customWidth="1"/>
    <col min="2" max="2" width="2.42578125" style="328" customWidth="1"/>
    <col min="3" max="3" width="23.7109375" style="328" customWidth="1"/>
    <col min="4" max="5" width="20.7109375" style="328" customWidth="1"/>
    <col min="6" max="6" width="16.7109375" style="328" customWidth="1"/>
    <col min="7" max="7" width="3.140625" style="328" customWidth="1"/>
    <col min="8" max="8" width="4.140625" style="328" customWidth="1"/>
    <col min="9" max="256" width="8.85546875" style="328"/>
    <col min="257" max="257" width="3.85546875" style="328" customWidth="1"/>
    <col min="258" max="258" width="2.42578125" style="328" customWidth="1"/>
    <col min="259" max="259" width="23.7109375" style="328" customWidth="1"/>
    <col min="260" max="261" width="20.7109375" style="328" customWidth="1"/>
    <col min="262" max="262" width="16.7109375" style="328" customWidth="1"/>
    <col min="263" max="263" width="3.140625" style="328" customWidth="1"/>
    <col min="264" max="512" width="8.85546875" style="328"/>
    <col min="513" max="513" width="3.85546875" style="328" customWidth="1"/>
    <col min="514" max="514" width="2.42578125" style="328" customWidth="1"/>
    <col min="515" max="515" width="23.7109375" style="328" customWidth="1"/>
    <col min="516" max="517" width="20.7109375" style="328" customWidth="1"/>
    <col min="518" max="518" width="16.7109375" style="328" customWidth="1"/>
    <col min="519" max="519" width="3.140625" style="328" customWidth="1"/>
    <col min="520" max="768" width="8.85546875" style="328"/>
    <col min="769" max="769" width="3.85546875" style="328" customWidth="1"/>
    <col min="770" max="770" width="2.42578125" style="328" customWidth="1"/>
    <col min="771" max="771" width="23.7109375" style="328" customWidth="1"/>
    <col min="772" max="773" width="20.7109375" style="328" customWidth="1"/>
    <col min="774" max="774" width="16.7109375" style="328" customWidth="1"/>
    <col min="775" max="775" width="3.140625" style="328" customWidth="1"/>
    <col min="776" max="1024" width="8.85546875" style="328"/>
    <col min="1025" max="1025" width="3.85546875" style="328" customWidth="1"/>
    <col min="1026" max="1026" width="2.42578125" style="328" customWidth="1"/>
    <col min="1027" max="1027" width="23.7109375" style="328" customWidth="1"/>
    <col min="1028" max="1029" width="20.7109375" style="328" customWidth="1"/>
    <col min="1030" max="1030" width="16.7109375" style="328" customWidth="1"/>
    <col min="1031" max="1031" width="3.140625" style="328" customWidth="1"/>
    <col min="1032" max="1280" width="8.85546875" style="328"/>
    <col min="1281" max="1281" width="3.85546875" style="328" customWidth="1"/>
    <col min="1282" max="1282" width="2.42578125" style="328" customWidth="1"/>
    <col min="1283" max="1283" width="23.7109375" style="328" customWidth="1"/>
    <col min="1284" max="1285" width="20.7109375" style="328" customWidth="1"/>
    <col min="1286" max="1286" width="16.7109375" style="328" customWidth="1"/>
    <col min="1287" max="1287" width="3.140625" style="328" customWidth="1"/>
    <col min="1288" max="1536" width="8.85546875" style="328"/>
    <col min="1537" max="1537" width="3.85546875" style="328" customWidth="1"/>
    <col min="1538" max="1538" width="2.42578125" style="328" customWidth="1"/>
    <col min="1539" max="1539" width="23.7109375" style="328" customWidth="1"/>
    <col min="1540" max="1541" width="20.7109375" style="328" customWidth="1"/>
    <col min="1542" max="1542" width="16.7109375" style="328" customWidth="1"/>
    <col min="1543" max="1543" width="3.140625" style="328" customWidth="1"/>
    <col min="1544" max="1792" width="8.85546875" style="328"/>
    <col min="1793" max="1793" width="3.85546875" style="328" customWidth="1"/>
    <col min="1794" max="1794" width="2.42578125" style="328" customWidth="1"/>
    <col min="1795" max="1795" width="23.7109375" style="328" customWidth="1"/>
    <col min="1796" max="1797" width="20.7109375" style="328" customWidth="1"/>
    <col min="1798" max="1798" width="16.7109375" style="328" customWidth="1"/>
    <col min="1799" max="1799" width="3.140625" style="328" customWidth="1"/>
    <col min="1800" max="2048" width="8.85546875" style="328"/>
    <col min="2049" max="2049" width="3.85546875" style="328" customWidth="1"/>
    <col min="2050" max="2050" width="2.42578125" style="328" customWidth="1"/>
    <col min="2051" max="2051" width="23.7109375" style="328" customWidth="1"/>
    <col min="2052" max="2053" width="20.7109375" style="328" customWidth="1"/>
    <col min="2054" max="2054" width="16.7109375" style="328" customWidth="1"/>
    <col min="2055" max="2055" width="3.140625" style="328" customWidth="1"/>
    <col min="2056" max="2304" width="8.85546875" style="328"/>
    <col min="2305" max="2305" width="3.85546875" style="328" customWidth="1"/>
    <col min="2306" max="2306" width="2.42578125" style="328" customWidth="1"/>
    <col min="2307" max="2307" width="23.7109375" style="328" customWidth="1"/>
    <col min="2308" max="2309" width="20.7109375" style="328" customWidth="1"/>
    <col min="2310" max="2310" width="16.7109375" style="328" customWidth="1"/>
    <col min="2311" max="2311" width="3.140625" style="328" customWidth="1"/>
    <col min="2312" max="2560" width="8.85546875" style="328"/>
    <col min="2561" max="2561" width="3.85546875" style="328" customWidth="1"/>
    <col min="2562" max="2562" width="2.42578125" style="328" customWidth="1"/>
    <col min="2563" max="2563" width="23.7109375" style="328" customWidth="1"/>
    <col min="2564" max="2565" width="20.7109375" style="328" customWidth="1"/>
    <col min="2566" max="2566" width="16.7109375" style="328" customWidth="1"/>
    <col min="2567" max="2567" width="3.140625" style="328" customWidth="1"/>
    <col min="2568" max="2816" width="8.85546875" style="328"/>
    <col min="2817" max="2817" width="3.85546875" style="328" customWidth="1"/>
    <col min="2818" max="2818" width="2.42578125" style="328" customWidth="1"/>
    <col min="2819" max="2819" width="23.7109375" style="328" customWidth="1"/>
    <col min="2820" max="2821" width="20.7109375" style="328" customWidth="1"/>
    <col min="2822" max="2822" width="16.7109375" style="328" customWidth="1"/>
    <col min="2823" max="2823" width="3.140625" style="328" customWidth="1"/>
    <col min="2824" max="3072" width="8.85546875" style="328"/>
    <col min="3073" max="3073" width="3.85546875" style="328" customWidth="1"/>
    <col min="3074" max="3074" width="2.42578125" style="328" customWidth="1"/>
    <col min="3075" max="3075" width="23.7109375" style="328" customWidth="1"/>
    <col min="3076" max="3077" width="20.7109375" style="328" customWidth="1"/>
    <col min="3078" max="3078" width="16.7109375" style="328" customWidth="1"/>
    <col min="3079" max="3079" width="3.140625" style="328" customWidth="1"/>
    <col min="3080" max="3328" width="8.85546875" style="328"/>
    <col min="3329" max="3329" width="3.85546875" style="328" customWidth="1"/>
    <col min="3330" max="3330" width="2.42578125" style="328" customWidth="1"/>
    <col min="3331" max="3331" width="23.7109375" style="328" customWidth="1"/>
    <col min="3332" max="3333" width="20.7109375" style="328" customWidth="1"/>
    <col min="3334" max="3334" width="16.7109375" style="328" customWidth="1"/>
    <col min="3335" max="3335" width="3.140625" style="328" customWidth="1"/>
    <col min="3336" max="3584" width="8.85546875" style="328"/>
    <col min="3585" max="3585" width="3.85546875" style="328" customWidth="1"/>
    <col min="3586" max="3586" width="2.42578125" style="328" customWidth="1"/>
    <col min="3587" max="3587" width="23.7109375" style="328" customWidth="1"/>
    <col min="3588" max="3589" width="20.7109375" style="328" customWidth="1"/>
    <col min="3590" max="3590" width="16.7109375" style="328" customWidth="1"/>
    <col min="3591" max="3591" width="3.140625" style="328" customWidth="1"/>
    <col min="3592" max="3840" width="8.85546875" style="328"/>
    <col min="3841" max="3841" width="3.85546875" style="328" customWidth="1"/>
    <col min="3842" max="3842" width="2.42578125" style="328" customWidth="1"/>
    <col min="3843" max="3843" width="23.7109375" style="328" customWidth="1"/>
    <col min="3844" max="3845" width="20.7109375" style="328" customWidth="1"/>
    <col min="3846" max="3846" width="16.7109375" style="328" customWidth="1"/>
    <col min="3847" max="3847" width="3.140625" style="328" customWidth="1"/>
    <col min="3848" max="4096" width="8.85546875" style="328"/>
    <col min="4097" max="4097" width="3.85546875" style="328" customWidth="1"/>
    <col min="4098" max="4098" width="2.42578125" style="328" customWidth="1"/>
    <col min="4099" max="4099" width="23.7109375" style="328" customWidth="1"/>
    <col min="4100" max="4101" width="20.7109375" style="328" customWidth="1"/>
    <col min="4102" max="4102" width="16.7109375" style="328" customWidth="1"/>
    <col min="4103" max="4103" width="3.140625" style="328" customWidth="1"/>
    <col min="4104" max="4352" width="8.85546875" style="328"/>
    <col min="4353" max="4353" width="3.85546875" style="328" customWidth="1"/>
    <col min="4354" max="4354" width="2.42578125" style="328" customWidth="1"/>
    <col min="4355" max="4355" width="23.7109375" style="328" customWidth="1"/>
    <col min="4356" max="4357" width="20.7109375" style="328" customWidth="1"/>
    <col min="4358" max="4358" width="16.7109375" style="328" customWidth="1"/>
    <col min="4359" max="4359" width="3.140625" style="328" customWidth="1"/>
    <col min="4360" max="4608" width="8.85546875" style="328"/>
    <col min="4609" max="4609" width="3.85546875" style="328" customWidth="1"/>
    <col min="4610" max="4610" width="2.42578125" style="328" customWidth="1"/>
    <col min="4611" max="4611" width="23.7109375" style="328" customWidth="1"/>
    <col min="4612" max="4613" width="20.7109375" style="328" customWidth="1"/>
    <col min="4614" max="4614" width="16.7109375" style="328" customWidth="1"/>
    <col min="4615" max="4615" width="3.140625" style="328" customWidth="1"/>
    <col min="4616" max="4864" width="8.85546875" style="328"/>
    <col min="4865" max="4865" width="3.85546875" style="328" customWidth="1"/>
    <col min="4866" max="4866" width="2.42578125" style="328" customWidth="1"/>
    <col min="4867" max="4867" width="23.7109375" style="328" customWidth="1"/>
    <col min="4868" max="4869" width="20.7109375" style="328" customWidth="1"/>
    <col min="4870" max="4870" width="16.7109375" style="328" customWidth="1"/>
    <col min="4871" max="4871" width="3.140625" style="328" customWidth="1"/>
    <col min="4872" max="5120" width="8.85546875" style="328"/>
    <col min="5121" max="5121" width="3.85546875" style="328" customWidth="1"/>
    <col min="5122" max="5122" width="2.42578125" style="328" customWidth="1"/>
    <col min="5123" max="5123" width="23.7109375" style="328" customWidth="1"/>
    <col min="5124" max="5125" width="20.7109375" style="328" customWidth="1"/>
    <col min="5126" max="5126" width="16.7109375" style="328" customWidth="1"/>
    <col min="5127" max="5127" width="3.140625" style="328" customWidth="1"/>
    <col min="5128" max="5376" width="8.85546875" style="328"/>
    <col min="5377" max="5377" width="3.85546875" style="328" customWidth="1"/>
    <col min="5378" max="5378" width="2.42578125" style="328" customWidth="1"/>
    <col min="5379" max="5379" width="23.7109375" style="328" customWidth="1"/>
    <col min="5380" max="5381" width="20.7109375" style="328" customWidth="1"/>
    <col min="5382" max="5382" width="16.7109375" style="328" customWidth="1"/>
    <col min="5383" max="5383" width="3.140625" style="328" customWidth="1"/>
    <col min="5384" max="5632" width="8.85546875" style="328"/>
    <col min="5633" max="5633" width="3.85546875" style="328" customWidth="1"/>
    <col min="5634" max="5634" width="2.42578125" style="328" customWidth="1"/>
    <col min="5635" max="5635" width="23.7109375" style="328" customWidth="1"/>
    <col min="5636" max="5637" width="20.7109375" style="328" customWidth="1"/>
    <col min="5638" max="5638" width="16.7109375" style="328" customWidth="1"/>
    <col min="5639" max="5639" width="3.140625" style="328" customWidth="1"/>
    <col min="5640" max="5888" width="8.85546875" style="328"/>
    <col min="5889" max="5889" width="3.85546875" style="328" customWidth="1"/>
    <col min="5890" max="5890" width="2.42578125" style="328" customWidth="1"/>
    <col min="5891" max="5891" width="23.7109375" style="328" customWidth="1"/>
    <col min="5892" max="5893" width="20.7109375" style="328" customWidth="1"/>
    <col min="5894" max="5894" width="16.7109375" style="328" customWidth="1"/>
    <col min="5895" max="5895" width="3.140625" style="328" customWidth="1"/>
    <col min="5896" max="6144" width="8.85546875" style="328"/>
    <col min="6145" max="6145" width="3.85546875" style="328" customWidth="1"/>
    <col min="6146" max="6146" width="2.42578125" style="328" customWidth="1"/>
    <col min="6147" max="6147" width="23.7109375" style="328" customWidth="1"/>
    <col min="6148" max="6149" width="20.7109375" style="328" customWidth="1"/>
    <col min="6150" max="6150" width="16.7109375" style="328" customWidth="1"/>
    <col min="6151" max="6151" width="3.140625" style="328" customWidth="1"/>
    <col min="6152" max="6400" width="8.85546875" style="328"/>
    <col min="6401" max="6401" width="3.85546875" style="328" customWidth="1"/>
    <col min="6402" max="6402" width="2.42578125" style="328" customWidth="1"/>
    <col min="6403" max="6403" width="23.7109375" style="328" customWidth="1"/>
    <col min="6404" max="6405" width="20.7109375" style="328" customWidth="1"/>
    <col min="6406" max="6406" width="16.7109375" style="328" customWidth="1"/>
    <col min="6407" max="6407" width="3.140625" style="328" customWidth="1"/>
    <col min="6408" max="6656" width="8.85546875" style="328"/>
    <col min="6657" max="6657" width="3.85546875" style="328" customWidth="1"/>
    <col min="6658" max="6658" width="2.42578125" style="328" customWidth="1"/>
    <col min="6659" max="6659" width="23.7109375" style="328" customWidth="1"/>
    <col min="6660" max="6661" width="20.7109375" style="328" customWidth="1"/>
    <col min="6662" max="6662" width="16.7109375" style="328" customWidth="1"/>
    <col min="6663" max="6663" width="3.140625" style="328" customWidth="1"/>
    <col min="6664" max="6912" width="8.85546875" style="328"/>
    <col min="6913" max="6913" width="3.85546875" style="328" customWidth="1"/>
    <col min="6914" max="6914" width="2.42578125" style="328" customWidth="1"/>
    <col min="6915" max="6915" width="23.7109375" style="328" customWidth="1"/>
    <col min="6916" max="6917" width="20.7109375" style="328" customWidth="1"/>
    <col min="6918" max="6918" width="16.7109375" style="328" customWidth="1"/>
    <col min="6919" max="6919" width="3.140625" style="328" customWidth="1"/>
    <col min="6920" max="7168" width="8.85546875" style="328"/>
    <col min="7169" max="7169" width="3.85546875" style="328" customWidth="1"/>
    <col min="7170" max="7170" width="2.42578125" style="328" customWidth="1"/>
    <col min="7171" max="7171" width="23.7109375" style="328" customWidth="1"/>
    <col min="7172" max="7173" width="20.7109375" style="328" customWidth="1"/>
    <col min="7174" max="7174" width="16.7109375" style="328" customWidth="1"/>
    <col min="7175" max="7175" width="3.140625" style="328" customWidth="1"/>
    <col min="7176" max="7424" width="8.85546875" style="328"/>
    <col min="7425" max="7425" width="3.85546875" style="328" customWidth="1"/>
    <col min="7426" max="7426" width="2.42578125" style="328" customWidth="1"/>
    <col min="7427" max="7427" width="23.7109375" style="328" customWidth="1"/>
    <col min="7428" max="7429" width="20.7109375" style="328" customWidth="1"/>
    <col min="7430" max="7430" width="16.7109375" style="328" customWidth="1"/>
    <col min="7431" max="7431" width="3.140625" style="328" customWidth="1"/>
    <col min="7432" max="7680" width="8.85546875" style="328"/>
    <col min="7681" max="7681" width="3.85546875" style="328" customWidth="1"/>
    <col min="7682" max="7682" width="2.42578125" style="328" customWidth="1"/>
    <col min="7683" max="7683" width="23.7109375" style="328" customWidth="1"/>
    <col min="7684" max="7685" width="20.7109375" style="328" customWidth="1"/>
    <col min="7686" max="7686" width="16.7109375" style="328" customWidth="1"/>
    <col min="7687" max="7687" width="3.140625" style="328" customWidth="1"/>
    <col min="7688" max="7936" width="8.85546875" style="328"/>
    <col min="7937" max="7937" width="3.85546875" style="328" customWidth="1"/>
    <col min="7938" max="7938" width="2.42578125" style="328" customWidth="1"/>
    <col min="7939" max="7939" width="23.7109375" style="328" customWidth="1"/>
    <col min="7940" max="7941" width="20.7109375" style="328" customWidth="1"/>
    <col min="7942" max="7942" width="16.7109375" style="328" customWidth="1"/>
    <col min="7943" max="7943" width="3.140625" style="328" customWidth="1"/>
    <col min="7944" max="8192" width="8.85546875" style="328"/>
    <col min="8193" max="8193" width="3.85546875" style="328" customWidth="1"/>
    <col min="8194" max="8194" width="2.42578125" style="328" customWidth="1"/>
    <col min="8195" max="8195" width="23.7109375" style="328" customWidth="1"/>
    <col min="8196" max="8197" width="20.7109375" style="328" customWidth="1"/>
    <col min="8198" max="8198" width="16.7109375" style="328" customWidth="1"/>
    <col min="8199" max="8199" width="3.140625" style="328" customWidth="1"/>
    <col min="8200" max="8448" width="8.85546875" style="328"/>
    <col min="8449" max="8449" width="3.85546875" style="328" customWidth="1"/>
    <col min="8450" max="8450" width="2.42578125" style="328" customWidth="1"/>
    <col min="8451" max="8451" width="23.7109375" style="328" customWidth="1"/>
    <col min="8452" max="8453" width="20.7109375" style="328" customWidth="1"/>
    <col min="8454" max="8454" width="16.7109375" style="328" customWidth="1"/>
    <col min="8455" max="8455" width="3.140625" style="328" customWidth="1"/>
    <col min="8456" max="8704" width="8.85546875" style="328"/>
    <col min="8705" max="8705" width="3.85546875" style="328" customWidth="1"/>
    <col min="8706" max="8706" width="2.42578125" style="328" customWidth="1"/>
    <col min="8707" max="8707" width="23.7109375" style="328" customWidth="1"/>
    <col min="8708" max="8709" width="20.7109375" style="328" customWidth="1"/>
    <col min="8710" max="8710" width="16.7109375" style="328" customWidth="1"/>
    <col min="8711" max="8711" width="3.140625" style="328" customWidth="1"/>
    <col min="8712" max="8960" width="8.85546875" style="328"/>
    <col min="8961" max="8961" width="3.85546875" style="328" customWidth="1"/>
    <col min="8962" max="8962" width="2.42578125" style="328" customWidth="1"/>
    <col min="8963" max="8963" width="23.7109375" style="328" customWidth="1"/>
    <col min="8964" max="8965" width="20.7109375" style="328" customWidth="1"/>
    <col min="8966" max="8966" width="16.7109375" style="328" customWidth="1"/>
    <col min="8967" max="8967" width="3.140625" style="328" customWidth="1"/>
    <col min="8968" max="9216" width="8.85546875" style="328"/>
    <col min="9217" max="9217" width="3.85546875" style="328" customWidth="1"/>
    <col min="9218" max="9218" width="2.42578125" style="328" customWidth="1"/>
    <col min="9219" max="9219" width="23.7109375" style="328" customWidth="1"/>
    <col min="9220" max="9221" width="20.7109375" style="328" customWidth="1"/>
    <col min="9222" max="9222" width="16.7109375" style="328" customWidth="1"/>
    <col min="9223" max="9223" width="3.140625" style="328" customWidth="1"/>
    <col min="9224" max="9472" width="8.85546875" style="328"/>
    <col min="9473" max="9473" width="3.85546875" style="328" customWidth="1"/>
    <col min="9474" max="9474" width="2.42578125" style="328" customWidth="1"/>
    <col min="9475" max="9475" width="23.7109375" style="328" customWidth="1"/>
    <col min="9476" max="9477" width="20.7109375" style="328" customWidth="1"/>
    <col min="9478" max="9478" width="16.7109375" style="328" customWidth="1"/>
    <col min="9479" max="9479" width="3.140625" style="328" customWidth="1"/>
    <col min="9480" max="9728" width="8.85546875" style="328"/>
    <col min="9729" max="9729" width="3.85546875" style="328" customWidth="1"/>
    <col min="9730" max="9730" width="2.42578125" style="328" customWidth="1"/>
    <col min="9731" max="9731" width="23.7109375" style="328" customWidth="1"/>
    <col min="9732" max="9733" width="20.7109375" style="328" customWidth="1"/>
    <col min="9734" max="9734" width="16.7109375" style="328" customWidth="1"/>
    <col min="9735" max="9735" width="3.140625" style="328" customWidth="1"/>
    <col min="9736" max="9984" width="8.85546875" style="328"/>
    <col min="9985" max="9985" width="3.85546875" style="328" customWidth="1"/>
    <col min="9986" max="9986" width="2.42578125" style="328" customWidth="1"/>
    <col min="9987" max="9987" width="23.7109375" style="328" customWidth="1"/>
    <col min="9988" max="9989" width="20.7109375" style="328" customWidth="1"/>
    <col min="9990" max="9990" width="16.7109375" style="328" customWidth="1"/>
    <col min="9991" max="9991" width="3.140625" style="328" customWidth="1"/>
    <col min="9992" max="10240" width="8.85546875" style="328"/>
    <col min="10241" max="10241" width="3.85546875" style="328" customWidth="1"/>
    <col min="10242" max="10242" width="2.42578125" style="328" customWidth="1"/>
    <col min="10243" max="10243" width="23.7109375" style="328" customWidth="1"/>
    <col min="10244" max="10245" width="20.7109375" style="328" customWidth="1"/>
    <col min="10246" max="10246" width="16.7109375" style="328" customWidth="1"/>
    <col min="10247" max="10247" width="3.140625" style="328" customWidth="1"/>
    <col min="10248" max="10496" width="8.85546875" style="328"/>
    <col min="10497" max="10497" width="3.85546875" style="328" customWidth="1"/>
    <col min="10498" max="10498" width="2.42578125" style="328" customWidth="1"/>
    <col min="10499" max="10499" width="23.7109375" style="328" customWidth="1"/>
    <col min="10500" max="10501" width="20.7109375" style="328" customWidth="1"/>
    <col min="10502" max="10502" width="16.7109375" style="328" customWidth="1"/>
    <col min="10503" max="10503" width="3.140625" style="328" customWidth="1"/>
    <col min="10504" max="10752" width="8.85546875" style="328"/>
    <col min="10753" max="10753" width="3.85546875" style="328" customWidth="1"/>
    <col min="10754" max="10754" width="2.42578125" style="328" customWidth="1"/>
    <col min="10755" max="10755" width="23.7109375" style="328" customWidth="1"/>
    <col min="10756" max="10757" width="20.7109375" style="328" customWidth="1"/>
    <col min="10758" max="10758" width="16.7109375" style="328" customWidth="1"/>
    <col min="10759" max="10759" width="3.140625" style="328" customWidth="1"/>
    <col min="10760" max="11008" width="8.85546875" style="328"/>
    <col min="11009" max="11009" width="3.85546875" style="328" customWidth="1"/>
    <col min="11010" max="11010" width="2.42578125" style="328" customWidth="1"/>
    <col min="11011" max="11011" width="23.7109375" style="328" customWidth="1"/>
    <col min="11012" max="11013" width="20.7109375" style="328" customWidth="1"/>
    <col min="11014" max="11014" width="16.7109375" style="328" customWidth="1"/>
    <col min="11015" max="11015" width="3.140625" style="328" customWidth="1"/>
    <col min="11016" max="11264" width="8.85546875" style="328"/>
    <col min="11265" max="11265" width="3.85546875" style="328" customWidth="1"/>
    <col min="11266" max="11266" width="2.42578125" style="328" customWidth="1"/>
    <col min="11267" max="11267" width="23.7109375" style="328" customWidth="1"/>
    <col min="11268" max="11269" width="20.7109375" style="328" customWidth="1"/>
    <col min="11270" max="11270" width="16.7109375" style="328" customWidth="1"/>
    <col min="11271" max="11271" width="3.140625" style="328" customWidth="1"/>
    <col min="11272" max="11520" width="8.85546875" style="328"/>
    <col min="11521" max="11521" width="3.85546875" style="328" customWidth="1"/>
    <col min="11522" max="11522" width="2.42578125" style="328" customWidth="1"/>
    <col min="11523" max="11523" width="23.7109375" style="328" customWidth="1"/>
    <col min="11524" max="11525" width="20.7109375" style="328" customWidth="1"/>
    <col min="11526" max="11526" width="16.7109375" style="328" customWidth="1"/>
    <col min="11527" max="11527" width="3.140625" style="328" customWidth="1"/>
    <col min="11528" max="11776" width="8.85546875" style="328"/>
    <col min="11777" max="11777" width="3.85546875" style="328" customWidth="1"/>
    <col min="11778" max="11778" width="2.42578125" style="328" customWidth="1"/>
    <col min="11779" max="11779" width="23.7109375" style="328" customWidth="1"/>
    <col min="11780" max="11781" width="20.7109375" style="328" customWidth="1"/>
    <col min="11782" max="11782" width="16.7109375" style="328" customWidth="1"/>
    <col min="11783" max="11783" width="3.140625" style="328" customWidth="1"/>
    <col min="11784" max="12032" width="8.85546875" style="328"/>
    <col min="12033" max="12033" width="3.85546875" style="328" customWidth="1"/>
    <col min="12034" max="12034" width="2.42578125" style="328" customWidth="1"/>
    <col min="12035" max="12035" width="23.7109375" style="328" customWidth="1"/>
    <col min="12036" max="12037" width="20.7109375" style="328" customWidth="1"/>
    <col min="12038" max="12038" width="16.7109375" style="328" customWidth="1"/>
    <col min="12039" max="12039" width="3.140625" style="328" customWidth="1"/>
    <col min="12040" max="12288" width="8.85546875" style="328"/>
    <col min="12289" max="12289" width="3.85546875" style="328" customWidth="1"/>
    <col min="12290" max="12290" width="2.42578125" style="328" customWidth="1"/>
    <col min="12291" max="12291" width="23.7109375" style="328" customWidth="1"/>
    <col min="12292" max="12293" width="20.7109375" style="328" customWidth="1"/>
    <col min="12294" max="12294" width="16.7109375" style="328" customWidth="1"/>
    <col min="12295" max="12295" width="3.140625" style="328" customWidth="1"/>
    <col min="12296" max="12544" width="8.85546875" style="328"/>
    <col min="12545" max="12545" width="3.85546875" style="328" customWidth="1"/>
    <col min="12546" max="12546" width="2.42578125" style="328" customWidth="1"/>
    <col min="12547" max="12547" width="23.7109375" style="328" customWidth="1"/>
    <col min="12548" max="12549" width="20.7109375" style="328" customWidth="1"/>
    <col min="12550" max="12550" width="16.7109375" style="328" customWidth="1"/>
    <col min="12551" max="12551" width="3.140625" style="328" customWidth="1"/>
    <col min="12552" max="12800" width="8.85546875" style="328"/>
    <col min="12801" max="12801" width="3.85546875" style="328" customWidth="1"/>
    <col min="12802" max="12802" width="2.42578125" style="328" customWidth="1"/>
    <col min="12803" max="12803" width="23.7109375" style="328" customWidth="1"/>
    <col min="12804" max="12805" width="20.7109375" style="328" customWidth="1"/>
    <col min="12806" max="12806" width="16.7109375" style="328" customWidth="1"/>
    <col min="12807" max="12807" width="3.140625" style="328" customWidth="1"/>
    <col min="12808" max="13056" width="8.85546875" style="328"/>
    <col min="13057" max="13057" width="3.85546875" style="328" customWidth="1"/>
    <col min="13058" max="13058" width="2.42578125" style="328" customWidth="1"/>
    <col min="13059" max="13059" width="23.7109375" style="328" customWidth="1"/>
    <col min="13060" max="13061" width="20.7109375" style="328" customWidth="1"/>
    <col min="13062" max="13062" width="16.7109375" style="328" customWidth="1"/>
    <col min="13063" max="13063" width="3.140625" style="328" customWidth="1"/>
    <col min="13064" max="13312" width="8.85546875" style="328"/>
    <col min="13313" max="13313" width="3.85546875" style="328" customWidth="1"/>
    <col min="13314" max="13314" width="2.42578125" style="328" customWidth="1"/>
    <col min="13315" max="13315" width="23.7109375" style="328" customWidth="1"/>
    <col min="13316" max="13317" width="20.7109375" style="328" customWidth="1"/>
    <col min="13318" max="13318" width="16.7109375" style="328" customWidth="1"/>
    <col min="13319" max="13319" width="3.140625" style="328" customWidth="1"/>
    <col min="13320" max="13568" width="8.85546875" style="328"/>
    <col min="13569" max="13569" width="3.85546875" style="328" customWidth="1"/>
    <col min="13570" max="13570" width="2.42578125" style="328" customWidth="1"/>
    <col min="13571" max="13571" width="23.7109375" style="328" customWidth="1"/>
    <col min="13572" max="13573" width="20.7109375" style="328" customWidth="1"/>
    <col min="13574" max="13574" width="16.7109375" style="328" customWidth="1"/>
    <col min="13575" max="13575" width="3.140625" style="328" customWidth="1"/>
    <col min="13576" max="13824" width="8.85546875" style="328"/>
    <col min="13825" max="13825" width="3.85546875" style="328" customWidth="1"/>
    <col min="13826" max="13826" width="2.42578125" style="328" customWidth="1"/>
    <col min="13827" max="13827" width="23.7109375" style="328" customWidth="1"/>
    <col min="13828" max="13829" width="20.7109375" style="328" customWidth="1"/>
    <col min="13830" max="13830" width="16.7109375" style="328" customWidth="1"/>
    <col min="13831" max="13831" width="3.140625" style="328" customWidth="1"/>
    <col min="13832" max="14080" width="8.85546875" style="328"/>
    <col min="14081" max="14081" width="3.85546875" style="328" customWidth="1"/>
    <col min="14082" max="14082" width="2.42578125" style="328" customWidth="1"/>
    <col min="14083" max="14083" width="23.7109375" style="328" customWidth="1"/>
    <col min="14084" max="14085" width="20.7109375" style="328" customWidth="1"/>
    <col min="14086" max="14086" width="16.7109375" style="328" customWidth="1"/>
    <col min="14087" max="14087" width="3.140625" style="328" customWidth="1"/>
    <col min="14088" max="14336" width="8.85546875" style="328"/>
    <col min="14337" max="14337" width="3.85546875" style="328" customWidth="1"/>
    <col min="14338" max="14338" width="2.42578125" style="328" customWidth="1"/>
    <col min="14339" max="14339" width="23.7109375" style="328" customWidth="1"/>
    <col min="14340" max="14341" width="20.7109375" style="328" customWidth="1"/>
    <col min="14342" max="14342" width="16.7109375" style="328" customWidth="1"/>
    <col min="14343" max="14343" width="3.140625" style="328" customWidth="1"/>
    <col min="14344" max="14592" width="8.85546875" style="328"/>
    <col min="14593" max="14593" width="3.85546875" style="328" customWidth="1"/>
    <col min="14594" max="14594" width="2.42578125" style="328" customWidth="1"/>
    <col min="14595" max="14595" width="23.7109375" style="328" customWidth="1"/>
    <col min="14596" max="14597" width="20.7109375" style="328" customWidth="1"/>
    <col min="14598" max="14598" width="16.7109375" style="328" customWidth="1"/>
    <col min="14599" max="14599" width="3.140625" style="328" customWidth="1"/>
    <col min="14600" max="14848" width="8.85546875" style="328"/>
    <col min="14849" max="14849" width="3.85546875" style="328" customWidth="1"/>
    <col min="14850" max="14850" width="2.42578125" style="328" customWidth="1"/>
    <col min="14851" max="14851" width="23.7109375" style="328" customWidth="1"/>
    <col min="14852" max="14853" width="20.7109375" style="328" customWidth="1"/>
    <col min="14854" max="14854" width="16.7109375" style="328" customWidth="1"/>
    <col min="14855" max="14855" width="3.140625" style="328" customWidth="1"/>
    <col min="14856" max="15104" width="8.85546875" style="328"/>
    <col min="15105" max="15105" width="3.85546875" style="328" customWidth="1"/>
    <col min="15106" max="15106" width="2.42578125" style="328" customWidth="1"/>
    <col min="15107" max="15107" width="23.7109375" style="328" customWidth="1"/>
    <col min="15108" max="15109" width="20.7109375" style="328" customWidth="1"/>
    <col min="15110" max="15110" width="16.7109375" style="328" customWidth="1"/>
    <col min="15111" max="15111" width="3.140625" style="328" customWidth="1"/>
    <col min="15112" max="15360" width="8.85546875" style="328"/>
    <col min="15361" max="15361" width="3.85546875" style="328" customWidth="1"/>
    <col min="15362" max="15362" width="2.42578125" style="328" customWidth="1"/>
    <col min="15363" max="15363" width="23.7109375" style="328" customWidth="1"/>
    <col min="15364" max="15365" width="20.7109375" style="328" customWidth="1"/>
    <col min="15366" max="15366" width="16.7109375" style="328" customWidth="1"/>
    <col min="15367" max="15367" width="3.140625" style="328" customWidth="1"/>
    <col min="15368" max="15616" width="8.85546875" style="328"/>
    <col min="15617" max="15617" width="3.85546875" style="328" customWidth="1"/>
    <col min="15618" max="15618" width="2.42578125" style="328" customWidth="1"/>
    <col min="15619" max="15619" width="23.7109375" style="328" customWidth="1"/>
    <col min="15620" max="15621" width="20.7109375" style="328" customWidth="1"/>
    <col min="15622" max="15622" width="16.7109375" style="328" customWidth="1"/>
    <col min="15623" max="15623" width="3.140625" style="328" customWidth="1"/>
    <col min="15624" max="15872" width="8.85546875" style="328"/>
    <col min="15873" max="15873" width="3.85546875" style="328" customWidth="1"/>
    <col min="15874" max="15874" width="2.42578125" style="328" customWidth="1"/>
    <col min="15875" max="15875" width="23.7109375" style="328" customWidth="1"/>
    <col min="15876" max="15877" width="20.7109375" style="328" customWidth="1"/>
    <col min="15878" max="15878" width="16.7109375" style="328" customWidth="1"/>
    <col min="15879" max="15879" width="3.140625" style="328" customWidth="1"/>
    <col min="15880" max="16128" width="8.85546875" style="328"/>
    <col min="16129" max="16129" width="3.85546875" style="328" customWidth="1"/>
    <col min="16130" max="16130" width="2.42578125" style="328" customWidth="1"/>
    <col min="16131" max="16131" width="23.7109375" style="328" customWidth="1"/>
    <col min="16132" max="16133" width="20.7109375" style="328" customWidth="1"/>
    <col min="16134" max="16134" width="16.7109375" style="328" customWidth="1"/>
    <col min="16135" max="16135" width="3.140625" style="328" customWidth="1"/>
    <col min="16136" max="16384" width="8.85546875" style="328"/>
  </cols>
  <sheetData>
    <row r="2" spans="2:7" x14ac:dyDescent="0.25">
      <c r="B2" s="614"/>
      <c r="C2" s="615"/>
      <c r="D2" s="615"/>
      <c r="E2" s="615"/>
      <c r="F2" s="615"/>
      <c r="G2" s="616"/>
    </row>
    <row r="3" spans="2:7" x14ac:dyDescent="0.25">
      <c r="B3" s="617"/>
      <c r="C3" s="618"/>
      <c r="D3" s="618"/>
      <c r="E3" s="618"/>
      <c r="F3" s="618"/>
      <c r="G3" s="619"/>
    </row>
    <row r="4" spans="2:7" x14ac:dyDescent="0.25">
      <c r="B4" s="617"/>
      <c r="C4" s="618"/>
      <c r="D4" s="618"/>
      <c r="E4" s="618"/>
      <c r="F4" s="618"/>
      <c r="G4" s="619"/>
    </row>
    <row r="5" spans="2:7" x14ac:dyDescent="0.25">
      <c r="B5" s="617"/>
      <c r="C5" s="618"/>
      <c r="D5" s="618"/>
      <c r="E5" s="618"/>
      <c r="F5" s="618"/>
      <c r="G5" s="619"/>
    </row>
    <row r="6" spans="2:7" x14ac:dyDescent="0.25">
      <c r="B6" s="617"/>
      <c r="C6" s="618"/>
      <c r="D6" s="618"/>
      <c r="E6" s="618"/>
      <c r="F6" s="618"/>
      <c r="G6" s="619"/>
    </row>
    <row r="7" spans="2:7" x14ac:dyDescent="0.25">
      <c r="B7" s="617"/>
      <c r="C7" s="618"/>
      <c r="D7" s="618"/>
      <c r="E7" s="618"/>
      <c r="F7" s="618"/>
      <c r="G7" s="619"/>
    </row>
    <row r="8" spans="2:7" x14ac:dyDescent="0.25">
      <c r="B8" s="617"/>
      <c r="C8" s="618"/>
      <c r="D8" s="618"/>
      <c r="E8" s="618"/>
      <c r="F8" s="618"/>
      <c r="G8" s="619"/>
    </row>
    <row r="9" spans="2:7" x14ac:dyDescent="0.25">
      <c r="B9" s="617"/>
      <c r="C9" s="618"/>
      <c r="D9" s="618"/>
      <c r="E9" s="618"/>
      <c r="F9" s="618"/>
      <c r="G9" s="619"/>
    </row>
    <row r="10" spans="2:7" x14ac:dyDescent="0.25">
      <c r="B10" s="617"/>
      <c r="C10" s="618"/>
      <c r="D10" s="618"/>
      <c r="E10" s="618"/>
      <c r="F10" s="618"/>
      <c r="G10" s="619"/>
    </row>
    <row r="11" spans="2:7" x14ac:dyDescent="0.25">
      <c r="B11" s="617"/>
      <c r="C11" s="618"/>
      <c r="D11" s="618"/>
      <c r="E11" s="618"/>
      <c r="F11" s="618"/>
      <c r="G11" s="619"/>
    </row>
    <row r="12" spans="2:7" x14ac:dyDescent="0.25">
      <c r="B12" s="617"/>
      <c r="C12" s="618"/>
      <c r="D12" s="618"/>
      <c r="E12" s="618"/>
      <c r="F12" s="618"/>
      <c r="G12" s="619"/>
    </row>
    <row r="13" spans="2:7" x14ac:dyDescent="0.25">
      <c r="B13" s="617"/>
      <c r="C13" s="618"/>
      <c r="D13" s="618"/>
      <c r="E13" s="618"/>
      <c r="F13" s="618"/>
      <c r="G13" s="619"/>
    </row>
    <row r="14" spans="2:7" x14ac:dyDescent="0.25">
      <c r="B14" s="617"/>
      <c r="C14" s="618"/>
      <c r="D14" s="618"/>
      <c r="E14" s="618"/>
      <c r="F14" s="618"/>
      <c r="G14" s="619"/>
    </row>
    <row r="15" spans="2:7" x14ac:dyDescent="0.25">
      <c r="B15" s="617"/>
      <c r="C15" s="618"/>
      <c r="D15" s="618"/>
      <c r="E15" s="618"/>
      <c r="F15" s="618"/>
      <c r="G15" s="619"/>
    </row>
    <row r="16" spans="2:7" x14ac:dyDescent="0.25">
      <c r="B16" s="617"/>
      <c r="C16" s="618"/>
      <c r="D16" s="618"/>
      <c r="E16" s="618"/>
      <c r="F16" s="618"/>
      <c r="G16" s="619"/>
    </row>
    <row r="17" spans="2:7" x14ac:dyDescent="0.25">
      <c r="B17" s="617"/>
      <c r="C17" s="618"/>
      <c r="D17" s="618"/>
      <c r="E17" s="618"/>
      <c r="F17" s="618"/>
      <c r="G17" s="619"/>
    </row>
    <row r="18" spans="2:7" x14ac:dyDescent="0.25">
      <c r="B18" s="617"/>
      <c r="C18" s="618"/>
      <c r="D18" s="618"/>
      <c r="E18" s="618"/>
      <c r="F18" s="618"/>
      <c r="G18" s="619"/>
    </row>
    <row r="19" spans="2:7" x14ac:dyDescent="0.25">
      <c r="B19" s="617"/>
      <c r="C19" s="618"/>
      <c r="D19" s="618"/>
      <c r="E19" s="618"/>
      <c r="F19" s="618"/>
      <c r="G19" s="619"/>
    </row>
    <row r="20" spans="2:7" x14ac:dyDescent="0.25">
      <c r="B20" s="617"/>
      <c r="C20" s="618"/>
      <c r="D20" s="618"/>
      <c r="E20" s="618"/>
      <c r="F20" s="618"/>
      <c r="G20" s="619"/>
    </row>
    <row r="21" spans="2:7" x14ac:dyDescent="0.25">
      <c r="B21" s="617"/>
      <c r="C21" s="618"/>
      <c r="D21" s="618"/>
      <c r="E21" s="618"/>
      <c r="F21" s="618"/>
      <c r="G21" s="619"/>
    </row>
    <row r="22" spans="2:7" x14ac:dyDescent="0.25">
      <c r="B22" s="617"/>
      <c r="C22" s="618"/>
      <c r="D22" s="618"/>
      <c r="E22" s="618"/>
      <c r="F22" s="618"/>
      <c r="G22" s="619"/>
    </row>
    <row r="23" spans="2:7" x14ac:dyDescent="0.25">
      <c r="B23" s="617"/>
      <c r="C23" s="618"/>
      <c r="D23" s="618"/>
      <c r="E23" s="618"/>
      <c r="F23" s="618"/>
      <c r="G23" s="619"/>
    </row>
    <row r="24" spans="2:7" x14ac:dyDescent="0.25">
      <c r="B24" s="617"/>
      <c r="C24" s="618"/>
      <c r="D24" s="618"/>
      <c r="E24" s="618"/>
      <c r="F24" s="618"/>
      <c r="G24" s="619"/>
    </row>
    <row r="25" spans="2:7" x14ac:dyDescent="0.25">
      <c r="B25" s="617"/>
      <c r="C25" s="618"/>
      <c r="D25" s="618"/>
      <c r="E25" s="618"/>
      <c r="F25" s="618"/>
      <c r="G25" s="619"/>
    </row>
    <row r="26" spans="2:7" x14ac:dyDescent="0.25">
      <c r="B26" s="617"/>
      <c r="C26" s="618"/>
      <c r="D26" s="618"/>
      <c r="E26" s="618"/>
      <c r="F26" s="618"/>
      <c r="G26" s="619"/>
    </row>
    <row r="27" spans="2:7" x14ac:dyDescent="0.25">
      <c r="B27" s="617"/>
      <c r="C27" s="618"/>
      <c r="D27" s="618"/>
      <c r="E27" s="618"/>
      <c r="F27" s="618"/>
      <c r="G27" s="619"/>
    </row>
    <row r="28" spans="2:7" x14ac:dyDescent="0.25">
      <c r="B28" s="617"/>
      <c r="C28" s="618"/>
      <c r="D28" s="618"/>
      <c r="E28" s="618"/>
      <c r="F28" s="618"/>
      <c r="G28" s="619"/>
    </row>
    <row r="29" spans="2:7" x14ac:dyDescent="0.25">
      <c r="B29" s="617"/>
      <c r="C29" s="618"/>
      <c r="D29" s="618"/>
      <c r="E29" s="618"/>
      <c r="F29" s="618"/>
      <c r="G29" s="619"/>
    </row>
    <row r="30" spans="2:7" s="329" customFormat="1" ht="22.5" customHeight="1" x14ac:dyDescent="0.25">
      <c r="B30" s="620" t="s">
        <v>908</v>
      </c>
      <c r="C30" s="621"/>
      <c r="D30" s="621"/>
      <c r="E30" s="621"/>
      <c r="F30" s="621"/>
      <c r="G30" s="622"/>
    </row>
    <row r="31" spans="2:7" s="329" customFormat="1" ht="22.5" customHeight="1" x14ac:dyDescent="0.25">
      <c r="B31" s="608"/>
      <c r="C31" s="609"/>
      <c r="D31" s="609"/>
      <c r="E31" s="609"/>
      <c r="F31" s="609"/>
      <c r="G31" s="610"/>
    </row>
    <row r="32" spans="2:7" s="329" customFormat="1" ht="22.5" customHeight="1" x14ac:dyDescent="0.25">
      <c r="B32" s="608"/>
      <c r="C32" s="609"/>
      <c r="D32" s="609"/>
      <c r="E32" s="609"/>
      <c r="F32" s="609"/>
      <c r="G32" s="610"/>
    </row>
    <row r="33" spans="2:7" s="329" customFormat="1" ht="24.75" customHeight="1" x14ac:dyDescent="0.25">
      <c r="B33" s="623" t="s">
        <v>904</v>
      </c>
      <c r="C33" s="624"/>
      <c r="D33" s="624"/>
      <c r="E33" s="624"/>
      <c r="F33" s="624"/>
      <c r="G33" s="625"/>
    </row>
    <row r="34" spans="2:7" s="329" customFormat="1" ht="23.25" customHeight="1" x14ac:dyDescent="0.25">
      <c r="B34" s="620" t="s">
        <v>905</v>
      </c>
      <c r="C34" s="621"/>
      <c r="D34" s="621"/>
      <c r="E34" s="621"/>
      <c r="F34" s="621"/>
      <c r="G34" s="622"/>
    </row>
    <row r="35" spans="2:7" s="329" customFormat="1" x14ac:dyDescent="0.25">
      <c r="B35" s="608"/>
      <c r="C35" s="609"/>
      <c r="D35" s="609"/>
      <c r="E35" s="609"/>
      <c r="F35" s="609"/>
      <c r="G35" s="610"/>
    </row>
    <row r="36" spans="2:7" s="329" customFormat="1" x14ac:dyDescent="0.25">
      <c r="B36" s="608"/>
      <c r="C36" s="609"/>
      <c r="D36" s="609"/>
      <c r="E36" s="609"/>
      <c r="F36" s="609"/>
      <c r="G36" s="610"/>
    </row>
    <row r="37" spans="2:7" s="329" customFormat="1" x14ac:dyDescent="0.25">
      <c r="B37" s="608"/>
      <c r="C37" s="609"/>
      <c r="D37" s="609"/>
      <c r="E37" s="609"/>
      <c r="F37" s="609"/>
      <c r="G37" s="610"/>
    </row>
    <row r="38" spans="2:7" s="329" customFormat="1" x14ac:dyDescent="0.25">
      <c r="B38" s="608"/>
      <c r="C38" s="609"/>
      <c r="D38" s="609"/>
      <c r="E38" s="609"/>
      <c r="F38" s="609"/>
      <c r="G38" s="610"/>
    </row>
    <row r="39" spans="2:7" s="330" customFormat="1" ht="32.25" customHeight="1" x14ac:dyDescent="0.25">
      <c r="B39" s="608"/>
      <c r="C39" s="609"/>
      <c r="D39" s="609"/>
      <c r="E39" s="609"/>
      <c r="F39" s="609"/>
      <c r="G39" s="610"/>
    </row>
    <row r="40" spans="2:7" s="330" customFormat="1" ht="15.75" customHeight="1" x14ac:dyDescent="0.25">
      <c r="B40" s="604" t="s">
        <v>906</v>
      </c>
      <c r="C40" s="605"/>
      <c r="D40" s="606" t="s">
        <v>907</v>
      </c>
      <c r="E40" s="606"/>
      <c r="F40" s="606"/>
      <c r="G40" s="607"/>
    </row>
    <row r="41" spans="2:7" s="329" customFormat="1" x14ac:dyDescent="0.25">
      <c r="B41" s="608"/>
      <c r="C41" s="609"/>
      <c r="D41" s="609"/>
      <c r="E41" s="609"/>
      <c r="F41" s="609"/>
      <c r="G41" s="610"/>
    </row>
    <row r="42" spans="2:7" x14ac:dyDescent="0.25">
      <c r="B42" s="608"/>
      <c r="C42" s="609"/>
      <c r="D42" s="609"/>
      <c r="E42" s="609"/>
      <c r="F42" s="609"/>
      <c r="G42" s="610"/>
    </row>
    <row r="43" spans="2:7" x14ac:dyDescent="0.25">
      <c r="B43" s="608"/>
      <c r="C43" s="609"/>
      <c r="D43" s="609"/>
      <c r="E43" s="609"/>
      <c r="F43" s="609"/>
      <c r="G43" s="610"/>
    </row>
    <row r="44" spans="2:7" x14ac:dyDescent="0.25">
      <c r="B44" s="608"/>
      <c r="C44" s="609"/>
      <c r="D44" s="609"/>
      <c r="E44" s="609"/>
      <c r="F44" s="609"/>
      <c r="G44" s="610"/>
    </row>
    <row r="45" spans="2:7" x14ac:dyDescent="0.25">
      <c r="B45" s="611"/>
      <c r="C45" s="612"/>
      <c r="D45" s="612"/>
      <c r="E45" s="612"/>
      <c r="F45" s="612"/>
      <c r="G45" s="613"/>
    </row>
  </sheetData>
  <sheetProtection password="CF63" sheet="1" objects="1" scenarios="1" formatCells="0" formatColumns="0" formatRows="0"/>
  <mergeCells count="9">
    <mergeCell ref="B40:C40"/>
    <mergeCell ref="D40:G40"/>
    <mergeCell ref="B41:G45"/>
    <mergeCell ref="B2:G29"/>
    <mergeCell ref="B30:G30"/>
    <mergeCell ref="B31:G32"/>
    <mergeCell ref="B33:G33"/>
    <mergeCell ref="B34:G34"/>
    <mergeCell ref="B35:G39"/>
  </mergeCells>
  <printOptions horizontalCentered="1"/>
  <pageMargins left="0.39000000000000007" right="0.39000000000000007" top="0.39000000000000007" bottom="0.39000000000000007" header="0.43000000000000005" footer="0.43000000000000005"/>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10"/>
  <sheetViews>
    <sheetView view="pageBreakPreview" topLeftCell="A5" zoomScaleSheetLayoutView="100" workbookViewId="0">
      <selection activeCell="G8" sqref="F2:G8"/>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140.25" x14ac:dyDescent="0.25">
      <c r="A2" s="8">
        <v>1</v>
      </c>
      <c r="B2" s="1" t="s">
        <v>50</v>
      </c>
      <c r="C2" s="2" t="s">
        <v>51</v>
      </c>
      <c r="D2" s="6">
        <v>34</v>
      </c>
      <c r="E2" s="1" t="s">
        <v>18</v>
      </c>
      <c r="F2" s="722">
        <v>0</v>
      </c>
      <c r="G2" s="722">
        <v>0</v>
      </c>
      <c r="H2" s="26">
        <f>ROUND(D2*F2, 0)</f>
        <v>0</v>
      </c>
      <c r="I2" s="26">
        <f>ROUND(D2*G2, 0)</f>
        <v>0</v>
      </c>
    </row>
    <row r="3" spans="1:9" x14ac:dyDescent="0.25">
      <c r="F3" s="722"/>
      <c r="G3" s="722"/>
    </row>
    <row r="4" spans="1:9" ht="140.25" x14ac:dyDescent="0.25">
      <c r="A4" s="8">
        <v>2</v>
      </c>
      <c r="B4" s="1" t="s">
        <v>52</v>
      </c>
      <c r="C4" s="2" t="s">
        <v>53</v>
      </c>
      <c r="D4" s="6">
        <v>8</v>
      </c>
      <c r="E4" s="1" t="s">
        <v>18</v>
      </c>
      <c r="F4" s="722">
        <v>0</v>
      </c>
      <c r="G4" s="722">
        <v>0</v>
      </c>
      <c r="H4" s="26">
        <f>ROUND(D4*F4, 0)</f>
        <v>0</v>
      </c>
      <c r="I4" s="26">
        <f>ROUND(D4*G4, 0)</f>
        <v>0</v>
      </c>
    </row>
    <row r="5" spans="1:9" x14ac:dyDescent="0.25">
      <c r="F5" s="722"/>
      <c r="G5" s="722"/>
    </row>
    <row r="6" spans="1:9" ht="140.25" x14ac:dyDescent="0.25">
      <c r="A6" s="8">
        <v>3</v>
      </c>
      <c r="B6" s="1" t="s">
        <v>54</v>
      </c>
      <c r="C6" s="2" t="s">
        <v>55</v>
      </c>
      <c r="D6" s="6">
        <v>5</v>
      </c>
      <c r="E6" s="1" t="s">
        <v>18</v>
      </c>
      <c r="F6" s="722">
        <v>0</v>
      </c>
      <c r="G6" s="722">
        <v>0</v>
      </c>
      <c r="H6" s="26">
        <f>ROUND(D6*F6, 0)</f>
        <v>0</v>
      </c>
      <c r="I6" s="26">
        <f>ROUND(D6*G6, 0)</f>
        <v>0</v>
      </c>
    </row>
    <row r="7" spans="1:9" x14ac:dyDescent="0.25">
      <c r="F7" s="722"/>
      <c r="G7" s="722"/>
    </row>
    <row r="8" spans="1:9" ht="140.25" x14ac:dyDescent="0.25">
      <c r="A8" s="8">
        <v>4</v>
      </c>
      <c r="B8" s="1" t="s">
        <v>56</v>
      </c>
      <c r="C8" s="2" t="s">
        <v>57</v>
      </c>
      <c r="D8" s="6">
        <v>1</v>
      </c>
      <c r="E8" s="1" t="s">
        <v>18</v>
      </c>
      <c r="F8" s="722">
        <v>0</v>
      </c>
      <c r="G8" s="722">
        <v>0</v>
      </c>
      <c r="H8" s="26">
        <f>ROUND(D8*F8, 0)</f>
        <v>0</v>
      </c>
      <c r="I8" s="26">
        <f>ROUND(D8*G8, 0)</f>
        <v>0</v>
      </c>
    </row>
    <row r="10" spans="1:9" s="9" customFormat="1" x14ac:dyDescent="0.25">
      <c r="A10" s="7"/>
      <c r="B10" s="3"/>
      <c r="C10" s="3" t="s">
        <v>29</v>
      </c>
      <c r="D10" s="5"/>
      <c r="E10" s="3"/>
      <c r="F10" s="5"/>
      <c r="G10" s="5"/>
      <c r="H10" s="25">
        <f>ROUND(SUM(H2:H9),0)</f>
        <v>0</v>
      </c>
      <c r="I10" s="25">
        <f>ROUND(SUM(I2:I9),0)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Előregyártott épületszerkezeti elem elhelyezése és szerelése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8"/>
  <sheetViews>
    <sheetView view="pageBreakPreview" zoomScaleSheetLayoutView="100" workbookViewId="0">
      <selection activeCell="G6" sqref="F2:G6"/>
    </sheetView>
  </sheetViews>
  <sheetFormatPr defaultColWidth="11.42578125" defaultRowHeight="12.75" x14ac:dyDescent="0.25"/>
  <cols>
    <col min="1" max="1" width="4.28515625" style="8" customWidth="1"/>
    <col min="2" max="2" width="9.5703125" style="1" customWidth="1"/>
    <col min="3" max="3" width="35.42578125" style="1" customWidth="1"/>
    <col min="4" max="4" width="6.7109375" style="6" customWidth="1"/>
    <col min="5" max="5" width="6.28515625" style="1" customWidth="1"/>
    <col min="6" max="7" width="8.28515625" style="6" customWidth="1"/>
    <col min="8"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102" x14ac:dyDescent="0.25">
      <c r="A2" s="8">
        <v>1</v>
      </c>
      <c r="B2" s="1" t="s">
        <v>59</v>
      </c>
      <c r="C2" s="2" t="s">
        <v>60</v>
      </c>
      <c r="D2" s="6">
        <v>573.70000000000005</v>
      </c>
      <c r="E2" s="1" t="s">
        <v>32</v>
      </c>
      <c r="F2" s="722">
        <v>0</v>
      </c>
      <c r="G2" s="722">
        <v>0</v>
      </c>
      <c r="H2" s="26">
        <f>ROUND(D2*F2, 0)</f>
        <v>0</v>
      </c>
      <c r="I2" s="26">
        <f>ROUND(D2*G2, 0)</f>
        <v>0</v>
      </c>
    </row>
    <row r="3" spans="1:9" x14ac:dyDescent="0.25">
      <c r="F3" s="722"/>
      <c r="G3" s="722"/>
    </row>
    <row r="4" spans="1:9" ht="102" x14ac:dyDescent="0.25">
      <c r="A4" s="8">
        <v>2</v>
      </c>
      <c r="B4" s="1" t="s">
        <v>61</v>
      </c>
      <c r="C4" s="2" t="s">
        <v>62</v>
      </c>
      <c r="D4" s="6">
        <v>18.600000000000001</v>
      </c>
      <c r="E4" s="1" t="s">
        <v>32</v>
      </c>
      <c r="F4" s="722">
        <v>0</v>
      </c>
      <c r="G4" s="722">
        <v>0</v>
      </c>
      <c r="H4" s="26">
        <f>ROUND(D4*F4, 0)</f>
        <v>0</v>
      </c>
      <c r="I4" s="26">
        <f>ROUND(D4*G4, 0)</f>
        <v>0</v>
      </c>
    </row>
    <row r="5" spans="1:9" x14ac:dyDescent="0.25">
      <c r="F5" s="722"/>
      <c r="G5" s="722"/>
    </row>
    <row r="6" spans="1:9" ht="114.75" x14ac:dyDescent="0.25">
      <c r="A6" s="8">
        <v>3</v>
      </c>
      <c r="B6" s="1" t="s">
        <v>63</v>
      </c>
      <c r="C6" s="2" t="s">
        <v>64</v>
      </c>
      <c r="D6" s="6">
        <v>196.5</v>
      </c>
      <c r="E6" s="1" t="s">
        <v>32</v>
      </c>
      <c r="F6" s="722">
        <v>0</v>
      </c>
      <c r="G6" s="722">
        <v>0</v>
      </c>
      <c r="H6" s="26">
        <f>ROUND(D6*F6, 0)</f>
        <v>0</v>
      </c>
      <c r="I6" s="26">
        <f>ROUND(D6*G6, 0)</f>
        <v>0</v>
      </c>
    </row>
    <row r="8" spans="1:9" s="9" customFormat="1" x14ac:dyDescent="0.25">
      <c r="A8" s="7"/>
      <c r="B8" s="3"/>
      <c r="C8" s="3" t="s">
        <v>29</v>
      </c>
      <c r="D8" s="5"/>
      <c r="E8" s="3"/>
      <c r="F8" s="5"/>
      <c r="G8" s="5"/>
      <c r="H8" s="25">
        <f>ROUND(SUM(H2:H7),0)</f>
        <v>0</v>
      </c>
      <c r="I8" s="25">
        <f>ROUND(SUM(I2:I7),0)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Falazás és egyéb kőművesmunka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16"/>
  <sheetViews>
    <sheetView view="pageBreakPreview" zoomScaleSheetLayoutView="100" workbookViewId="0">
      <selection activeCell="F2" sqref="F2:G14"/>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25.5" x14ac:dyDescent="0.25">
      <c r="A2" s="8">
        <v>1</v>
      </c>
      <c r="B2" s="1" t="s">
        <v>66</v>
      </c>
      <c r="C2" s="2" t="s">
        <v>67</v>
      </c>
      <c r="D2" s="6">
        <v>425.6</v>
      </c>
      <c r="E2" s="1" t="s">
        <v>32</v>
      </c>
      <c r="F2" s="722">
        <v>0</v>
      </c>
      <c r="G2" s="722">
        <v>0</v>
      </c>
      <c r="H2" s="26">
        <f>ROUND(D2*F2, 0)</f>
        <v>0</v>
      </c>
      <c r="I2" s="26">
        <f>ROUND(D2*G2, 0)</f>
        <v>0</v>
      </c>
    </row>
    <row r="3" spans="1:9" x14ac:dyDescent="0.25">
      <c r="F3" s="722"/>
      <c r="G3" s="722"/>
    </row>
    <row r="4" spans="1:9" ht="25.5" x14ac:dyDescent="0.25">
      <c r="A4" s="8">
        <v>2</v>
      </c>
      <c r="B4" s="1" t="s">
        <v>68</v>
      </c>
      <c r="C4" s="2" t="s">
        <v>69</v>
      </c>
      <c r="D4" s="6">
        <v>510.8</v>
      </c>
      <c r="E4" s="1" t="s">
        <v>23</v>
      </c>
      <c r="F4" s="722">
        <v>0</v>
      </c>
      <c r="G4" s="722">
        <v>0</v>
      </c>
      <c r="H4" s="26">
        <f>ROUND(D4*F4, 0)</f>
        <v>0</v>
      </c>
      <c r="I4" s="26">
        <f>ROUND(D4*G4, 0)</f>
        <v>0</v>
      </c>
    </row>
    <row r="5" spans="1:9" x14ac:dyDescent="0.25">
      <c r="F5" s="722"/>
      <c r="G5" s="722"/>
    </row>
    <row r="6" spans="1:9" ht="66.75" x14ac:dyDescent="0.25">
      <c r="A6" s="8">
        <v>3</v>
      </c>
      <c r="B6" s="1" t="s">
        <v>70</v>
      </c>
      <c r="C6" s="2" t="s">
        <v>75</v>
      </c>
      <c r="D6" s="6">
        <v>510.8</v>
      </c>
      <c r="E6" s="1" t="s">
        <v>23</v>
      </c>
      <c r="F6" s="722">
        <v>0</v>
      </c>
      <c r="G6" s="722">
        <v>0</v>
      </c>
      <c r="H6" s="26">
        <f>ROUND(D6*F6, 0)</f>
        <v>0</v>
      </c>
      <c r="I6" s="26">
        <f>ROUND(D6*G6, 0)</f>
        <v>0</v>
      </c>
    </row>
    <row r="7" spans="1:9" x14ac:dyDescent="0.25">
      <c r="F7" s="722"/>
      <c r="G7" s="722"/>
    </row>
    <row r="8" spans="1:9" s="40" customFormat="1" ht="38.25" x14ac:dyDescent="0.25">
      <c r="A8" s="41">
        <v>4</v>
      </c>
      <c r="B8" s="40" t="s">
        <v>354</v>
      </c>
      <c r="C8" s="40" t="s">
        <v>353</v>
      </c>
      <c r="D8" s="42">
        <v>51.9</v>
      </c>
      <c r="E8" s="40" t="s">
        <v>23</v>
      </c>
      <c r="F8" s="723">
        <v>0</v>
      </c>
      <c r="G8" s="723">
        <v>0</v>
      </c>
      <c r="H8" s="43">
        <f>ROUND(D8*F8, 0)</f>
        <v>0</v>
      </c>
      <c r="I8" s="43">
        <f>ROUND(D8*G8, 0)</f>
        <v>0</v>
      </c>
    </row>
    <row r="9" spans="1:9" x14ac:dyDescent="0.25">
      <c r="F9" s="722"/>
      <c r="G9" s="722"/>
    </row>
    <row r="10" spans="1:9" x14ac:dyDescent="0.25">
      <c r="A10" s="8">
        <v>5</v>
      </c>
      <c r="B10" s="1" t="s">
        <v>71</v>
      </c>
      <c r="C10" s="2" t="s">
        <v>72</v>
      </c>
      <c r="D10" s="6">
        <v>432.9</v>
      </c>
      <c r="E10" s="1" t="s">
        <v>32</v>
      </c>
      <c r="F10" s="722">
        <v>0</v>
      </c>
      <c r="G10" s="722">
        <v>0</v>
      </c>
      <c r="H10" s="26">
        <f>ROUND(D10*F10, 0)</f>
        <v>0</v>
      </c>
      <c r="I10" s="26">
        <f>ROUND(D10*G10, 0)</f>
        <v>0</v>
      </c>
    </row>
    <row r="11" spans="1:9" ht="12.95" x14ac:dyDescent="0.2">
      <c r="C11" s="2"/>
      <c r="F11" s="722"/>
      <c r="G11" s="722"/>
    </row>
    <row r="12" spans="1:9" s="40" customFormat="1" ht="25.5" x14ac:dyDescent="0.25">
      <c r="A12" s="41">
        <v>6</v>
      </c>
      <c r="B12" s="40" t="s">
        <v>320</v>
      </c>
      <c r="C12" s="38" t="s">
        <v>355</v>
      </c>
      <c r="D12" s="42">
        <v>29.3</v>
      </c>
      <c r="E12" s="40" t="s">
        <v>32</v>
      </c>
      <c r="F12" s="723">
        <v>0</v>
      </c>
      <c r="G12" s="723">
        <v>0</v>
      </c>
      <c r="H12" s="43">
        <f>ROUND(D12*F12, 0)</f>
        <v>0</v>
      </c>
      <c r="I12" s="43">
        <f>ROUND(D12*G12, 0)</f>
        <v>0</v>
      </c>
    </row>
    <row r="13" spans="1:9" x14ac:dyDescent="0.25">
      <c r="F13" s="722"/>
      <c r="G13" s="722"/>
    </row>
    <row r="14" spans="1:9" ht="63.75" x14ac:dyDescent="0.25">
      <c r="A14" s="8">
        <v>7</v>
      </c>
      <c r="B14" s="1" t="s">
        <v>73</v>
      </c>
      <c r="C14" s="2" t="s">
        <v>74</v>
      </c>
      <c r="D14" s="6">
        <v>9.4</v>
      </c>
      <c r="E14" s="1" t="s">
        <v>32</v>
      </c>
      <c r="F14" s="722">
        <v>0</v>
      </c>
      <c r="G14" s="722">
        <v>0</v>
      </c>
      <c r="H14" s="26">
        <f>ROUND(D14*F14, 0)</f>
        <v>0</v>
      </c>
      <c r="I14" s="26">
        <f>ROUND(D14*G14, 0)</f>
        <v>0</v>
      </c>
    </row>
    <row r="16" spans="1:9" s="9" customFormat="1" x14ac:dyDescent="0.25">
      <c r="A16" s="7"/>
      <c r="B16" s="3"/>
      <c r="C16" s="3" t="s">
        <v>29</v>
      </c>
      <c r="D16" s="5"/>
      <c r="E16" s="3"/>
      <c r="F16" s="5"/>
      <c r="G16" s="5"/>
      <c r="H16" s="25">
        <f>ROUND(SUM(H2:H15),0)</f>
        <v>0</v>
      </c>
      <c r="I16" s="25">
        <f>ROUND(SUM(I2:I15),0)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Ácsmunka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10"/>
  <sheetViews>
    <sheetView view="pageBreakPreview" zoomScaleSheetLayoutView="100" workbookViewId="0">
      <selection activeCell="F2" sqref="F2:G8"/>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77</v>
      </c>
      <c r="C2" s="2" t="s">
        <v>78</v>
      </c>
      <c r="D2" s="6">
        <v>19</v>
      </c>
      <c r="E2" s="1" t="s">
        <v>32</v>
      </c>
      <c r="F2" s="722">
        <v>0</v>
      </c>
      <c r="G2" s="722">
        <v>0</v>
      </c>
      <c r="H2" s="26">
        <f>ROUND(D2*F2, 0)</f>
        <v>0</v>
      </c>
      <c r="I2" s="26">
        <f>ROUND(D2*G2, 0)</f>
        <v>0</v>
      </c>
    </row>
    <row r="3" spans="1:9" x14ac:dyDescent="0.25">
      <c r="F3" s="722"/>
      <c r="G3" s="722"/>
    </row>
    <row r="4" spans="1:9" ht="51" x14ac:dyDescent="0.25">
      <c r="A4" s="8">
        <v>2</v>
      </c>
      <c r="B4" s="1" t="s">
        <v>79</v>
      </c>
      <c r="C4" s="2" t="s">
        <v>80</v>
      </c>
      <c r="D4" s="6">
        <v>1380.9</v>
      </c>
      <c r="E4" s="1" t="s">
        <v>32</v>
      </c>
      <c r="F4" s="723">
        <v>0</v>
      </c>
      <c r="G4" s="723">
        <v>0</v>
      </c>
      <c r="H4" s="26">
        <f>ROUND(D4*F4, 0)</f>
        <v>0</v>
      </c>
      <c r="I4" s="26">
        <f>ROUND(D4*G4, 0)</f>
        <v>0</v>
      </c>
    </row>
    <row r="5" spans="1:9" x14ac:dyDescent="0.25">
      <c r="F5" s="722"/>
      <c r="G5" s="722"/>
    </row>
    <row r="6" spans="1:9" ht="89.25" x14ac:dyDescent="0.25">
      <c r="A6" s="8">
        <v>3</v>
      </c>
      <c r="B6" s="1" t="s">
        <v>81</v>
      </c>
      <c r="C6" s="2" t="s">
        <v>82</v>
      </c>
      <c r="D6" s="6">
        <v>19</v>
      </c>
      <c r="E6" s="1" t="s">
        <v>32</v>
      </c>
      <c r="F6" s="722">
        <v>0</v>
      </c>
      <c r="G6" s="722">
        <v>0</v>
      </c>
      <c r="H6" s="26">
        <f>ROUND(D6*F6, 0)</f>
        <v>0</v>
      </c>
      <c r="I6" s="26">
        <f>ROUND(D6*G6, 0)</f>
        <v>0</v>
      </c>
    </row>
    <row r="7" spans="1:9" ht="12.95" x14ac:dyDescent="0.2">
      <c r="C7" s="2"/>
      <c r="F7" s="722"/>
      <c r="G7" s="722"/>
    </row>
    <row r="8" spans="1:9" s="40" customFormat="1" ht="63.75" x14ac:dyDescent="0.25">
      <c r="A8" s="41">
        <v>4</v>
      </c>
      <c r="B8" s="40" t="s">
        <v>316</v>
      </c>
      <c r="C8" s="38" t="s">
        <v>317</v>
      </c>
      <c r="D8" s="42">
        <v>3.2</v>
      </c>
      <c r="E8" s="40" t="s">
        <v>236</v>
      </c>
      <c r="F8" s="723">
        <v>0</v>
      </c>
      <c r="G8" s="723">
        <v>0</v>
      </c>
      <c r="H8" s="43">
        <f>ROUND(D8*F8, 0)</f>
        <v>0</v>
      </c>
      <c r="I8" s="43">
        <f>ROUND(D8*G8, 0)</f>
        <v>0</v>
      </c>
    </row>
    <row r="10" spans="1:9" s="9" customFormat="1" x14ac:dyDescent="0.25">
      <c r="A10" s="7"/>
      <c r="B10" s="3"/>
      <c r="C10" s="3" t="s">
        <v>29</v>
      </c>
      <c r="D10" s="5"/>
      <c r="E10" s="3"/>
      <c r="F10" s="5"/>
      <c r="G10" s="5"/>
      <c r="H10" s="25">
        <f>ROUND(SUM(H2:H9),0)</f>
        <v>0</v>
      </c>
      <c r="I10" s="25">
        <f>ROUND(SUM(I2:I9),0)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Vakolás és rabicolás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
  <sheetViews>
    <sheetView view="pageBreakPreview" zoomScaleSheetLayoutView="100" workbookViewId="0">
      <selection activeCell="F2" sqref="F2:G2"/>
    </sheetView>
  </sheetViews>
  <sheetFormatPr defaultColWidth="11.42578125" defaultRowHeight="12.75" x14ac:dyDescent="0.25"/>
  <cols>
    <col min="1" max="1" width="4.28515625" style="8" customWidth="1"/>
    <col min="2" max="2" width="9.28515625" style="1" customWidth="1"/>
    <col min="3" max="3" width="35.140625" style="1" customWidth="1"/>
    <col min="4" max="4" width="6.7109375" style="6" customWidth="1"/>
    <col min="5" max="5" width="6.7109375" style="1" customWidth="1"/>
    <col min="6" max="7" width="8.28515625" style="6" customWidth="1"/>
    <col min="8"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130.5" x14ac:dyDescent="0.25">
      <c r="A2" s="8">
        <v>1</v>
      </c>
      <c r="B2" s="1" t="s">
        <v>84</v>
      </c>
      <c r="C2" s="2" t="s">
        <v>85</v>
      </c>
      <c r="D2" s="6">
        <v>330.3</v>
      </c>
      <c r="E2" s="1" t="s">
        <v>32</v>
      </c>
      <c r="F2" s="723">
        <v>0</v>
      </c>
      <c r="G2" s="722">
        <v>0</v>
      </c>
      <c r="H2" s="26">
        <f>ROUND(D2*F2, 0)</f>
        <v>0</v>
      </c>
      <c r="I2" s="26">
        <f>ROUND(D2*G2, 0)</f>
        <v>0</v>
      </c>
    </row>
    <row r="4" spans="1:9" s="9" customFormat="1" x14ac:dyDescent="0.25">
      <c r="A4" s="7"/>
      <c r="B4" s="3"/>
      <c r="C4" s="3" t="s">
        <v>29</v>
      </c>
      <c r="D4" s="5"/>
      <c r="E4" s="3"/>
      <c r="F4" s="5"/>
      <c r="G4" s="5"/>
      <c r="H4" s="25">
        <f>ROUND(SUM(H2:H3),0)</f>
        <v>0</v>
      </c>
      <c r="I4" s="25">
        <f>ROUND(SUM(I2:I3),0)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Szárazépítés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14"/>
  <sheetViews>
    <sheetView view="pageBreakPreview" topLeftCell="A7" zoomScaleSheetLayoutView="100" workbookViewId="0">
      <selection activeCell="G12" sqref="F2:G12"/>
    </sheetView>
  </sheetViews>
  <sheetFormatPr defaultColWidth="11.42578125" defaultRowHeight="12.75" x14ac:dyDescent="0.25"/>
  <cols>
    <col min="1" max="1" width="4.28515625" style="33" customWidth="1"/>
    <col min="2" max="2" width="9.28515625" style="34" customWidth="1"/>
    <col min="3" max="3" width="36.7109375" style="34" customWidth="1"/>
    <col min="4" max="4" width="6.7109375" style="35" customWidth="1"/>
    <col min="5" max="5" width="6.7109375" style="34" customWidth="1"/>
    <col min="6" max="7" width="8.28515625" style="35" customWidth="1"/>
    <col min="8" max="9" width="10.28515625" style="36" customWidth="1"/>
    <col min="10" max="10" width="15.7109375" style="34" customWidth="1"/>
    <col min="11" max="16384" width="11.42578125" style="34"/>
  </cols>
  <sheetData>
    <row r="1" spans="1:9" s="32" customFormat="1" ht="25.5" x14ac:dyDescent="0.25">
      <c r="A1" s="28" t="s">
        <v>3</v>
      </c>
      <c r="B1" s="29" t="s">
        <v>4</v>
      </c>
      <c r="C1" s="29" t="s">
        <v>5</v>
      </c>
      <c r="D1" s="30" t="s">
        <v>6</v>
      </c>
      <c r="E1" s="29" t="s">
        <v>7</v>
      </c>
      <c r="F1" s="30" t="s">
        <v>8</v>
      </c>
      <c r="G1" s="30" t="s">
        <v>9</v>
      </c>
      <c r="H1" s="31" t="s">
        <v>10</v>
      </c>
      <c r="I1" s="31" t="s">
        <v>11</v>
      </c>
    </row>
    <row r="2" spans="1:9" ht="76.5" x14ac:dyDescent="0.25">
      <c r="A2" s="33">
        <v>1</v>
      </c>
      <c r="B2" s="34" t="s">
        <v>87</v>
      </c>
      <c r="C2" s="34" t="s">
        <v>88</v>
      </c>
      <c r="D2" s="35">
        <v>425.6</v>
      </c>
      <c r="E2" s="34" t="s">
        <v>32</v>
      </c>
      <c r="F2" s="724">
        <v>0</v>
      </c>
      <c r="G2" s="725">
        <v>0</v>
      </c>
      <c r="H2" s="36">
        <f>ROUND(D2*F2, 0)</f>
        <v>0</v>
      </c>
      <c r="I2" s="36">
        <f>ROUND(D2*G2, 0)</f>
        <v>0</v>
      </c>
    </row>
    <row r="3" spans="1:9" x14ac:dyDescent="0.25">
      <c r="F3" s="724"/>
      <c r="G3" s="724"/>
    </row>
    <row r="4" spans="1:9" ht="89.25" x14ac:dyDescent="0.25">
      <c r="A4" s="33">
        <v>2</v>
      </c>
      <c r="B4" s="34" t="s">
        <v>89</v>
      </c>
      <c r="C4" s="34" t="s">
        <v>90</v>
      </c>
      <c r="D4" s="35">
        <v>51.9</v>
      </c>
      <c r="E4" s="34" t="s">
        <v>23</v>
      </c>
      <c r="F4" s="724">
        <v>0</v>
      </c>
      <c r="G4" s="724">
        <v>0</v>
      </c>
      <c r="H4" s="36">
        <f>ROUND(D4*F4, 0)</f>
        <v>0</v>
      </c>
      <c r="I4" s="36">
        <f>ROUND(D4*G4, 0)</f>
        <v>0</v>
      </c>
    </row>
    <row r="5" spans="1:9" x14ac:dyDescent="0.25">
      <c r="F5" s="724"/>
      <c r="G5" s="724"/>
    </row>
    <row r="6" spans="1:9" ht="76.5" x14ac:dyDescent="0.25">
      <c r="A6" s="33">
        <v>3</v>
      </c>
      <c r="B6" s="34" t="s">
        <v>91</v>
      </c>
      <c r="C6" s="34" t="s">
        <v>92</v>
      </c>
      <c r="D6" s="35">
        <v>6</v>
      </c>
      <c r="E6" s="34" t="s">
        <v>18</v>
      </c>
      <c r="F6" s="724">
        <v>0</v>
      </c>
      <c r="G6" s="724">
        <v>0</v>
      </c>
      <c r="H6" s="36">
        <f>ROUND(D6*F6, 0)</f>
        <v>0</v>
      </c>
      <c r="I6" s="36">
        <f>ROUND(D6*G6, 0)</f>
        <v>0</v>
      </c>
    </row>
    <row r="7" spans="1:9" x14ac:dyDescent="0.25">
      <c r="F7" s="724"/>
      <c r="G7" s="724"/>
    </row>
    <row r="8" spans="1:9" ht="63.75" x14ac:dyDescent="0.25">
      <c r="A8" s="33">
        <v>4</v>
      </c>
      <c r="B8" s="34" t="s">
        <v>93</v>
      </c>
      <c r="C8" s="34" t="s">
        <v>94</v>
      </c>
      <c r="D8" s="35">
        <v>75.5</v>
      </c>
      <c r="E8" s="34" t="s">
        <v>23</v>
      </c>
      <c r="F8" s="724">
        <v>0</v>
      </c>
      <c r="G8" s="724">
        <v>0</v>
      </c>
      <c r="H8" s="36">
        <f>ROUND(D8*F8, 0)</f>
        <v>0</v>
      </c>
      <c r="I8" s="36">
        <f>ROUND(D8*G8, 0)</f>
        <v>0</v>
      </c>
    </row>
    <row r="9" spans="1:9" x14ac:dyDescent="0.25">
      <c r="F9" s="724"/>
      <c r="G9" s="724"/>
    </row>
    <row r="10" spans="1:9" ht="89.25" x14ac:dyDescent="0.25">
      <c r="A10" s="33">
        <v>5</v>
      </c>
      <c r="B10" s="34" t="s">
        <v>95</v>
      </c>
      <c r="C10" s="34" t="s">
        <v>96</v>
      </c>
      <c r="D10" s="35">
        <v>2</v>
      </c>
      <c r="E10" s="34" t="s">
        <v>18</v>
      </c>
      <c r="F10" s="724">
        <v>0</v>
      </c>
      <c r="G10" s="724">
        <v>0</v>
      </c>
      <c r="H10" s="36">
        <f>ROUND(D10*F10, 0)</f>
        <v>0</v>
      </c>
      <c r="I10" s="36">
        <f>ROUND(D10*G10, 0)</f>
        <v>0</v>
      </c>
    </row>
    <row r="11" spans="1:9" x14ac:dyDescent="0.25">
      <c r="F11" s="724"/>
      <c r="G11" s="724"/>
    </row>
    <row r="12" spans="1:9" ht="63.75" x14ac:dyDescent="0.25">
      <c r="A12" s="33">
        <v>6</v>
      </c>
      <c r="B12" s="34" t="s">
        <v>97</v>
      </c>
      <c r="C12" s="34" t="s">
        <v>99</v>
      </c>
      <c r="D12" s="35">
        <v>76</v>
      </c>
      <c r="E12" s="34" t="s">
        <v>98</v>
      </c>
      <c r="F12" s="725">
        <v>0</v>
      </c>
      <c r="G12" s="725">
        <v>0</v>
      </c>
      <c r="H12" s="36">
        <f>ROUND(D12*F12, 0)</f>
        <v>0</v>
      </c>
      <c r="I12" s="36">
        <f>ROUND(D12*G12, 0)</f>
        <v>0</v>
      </c>
    </row>
    <row r="14" spans="1:9" s="37" customFormat="1" x14ac:dyDescent="0.25">
      <c r="A14" s="28"/>
      <c r="B14" s="29"/>
      <c r="C14" s="29" t="s">
        <v>29</v>
      </c>
      <c r="D14" s="30"/>
      <c r="E14" s="29"/>
      <c r="F14" s="30"/>
      <c r="G14" s="30"/>
      <c r="H14" s="31">
        <f>ROUND(SUM(H2:H13),0)</f>
        <v>0</v>
      </c>
      <c r="I14" s="31">
        <f>ROUND(SUM(I2:I13),0)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Tetőfedés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4"/>
  <sheetViews>
    <sheetView view="pageBreakPreview" zoomScaleSheetLayoutView="100" workbookViewId="0">
      <selection activeCell="F2" sqref="F2:G42"/>
    </sheetView>
  </sheetViews>
  <sheetFormatPr defaultColWidth="11.42578125" defaultRowHeight="12.75" x14ac:dyDescent="0.25"/>
  <cols>
    <col min="1" max="1" width="4.28515625" style="33" customWidth="1"/>
    <col min="2" max="2" width="9.28515625" style="34" customWidth="1"/>
    <col min="3" max="3" width="35.28515625" style="34" customWidth="1"/>
    <col min="4" max="4" width="6.7109375" style="35" customWidth="1"/>
    <col min="5" max="5" width="6.28515625" style="34" customWidth="1"/>
    <col min="6" max="7" width="8.28515625" style="35" customWidth="1"/>
    <col min="8" max="8" width="11" style="36" customWidth="1"/>
    <col min="9" max="9" width="11.85546875" style="36" customWidth="1"/>
    <col min="10" max="10" width="15.7109375" style="34" customWidth="1"/>
    <col min="11" max="16384" width="11.42578125" style="34"/>
  </cols>
  <sheetData>
    <row r="1" spans="1:9" s="32" customFormat="1" ht="25.5" x14ac:dyDescent="0.25">
      <c r="A1" s="28" t="s">
        <v>3</v>
      </c>
      <c r="B1" s="29" t="s">
        <v>4</v>
      </c>
      <c r="C1" s="29" t="s">
        <v>5</v>
      </c>
      <c r="D1" s="30" t="s">
        <v>6</v>
      </c>
      <c r="E1" s="29" t="s">
        <v>7</v>
      </c>
      <c r="F1" s="30" t="s">
        <v>8</v>
      </c>
      <c r="G1" s="30" t="s">
        <v>9</v>
      </c>
      <c r="H1" s="31" t="s">
        <v>10</v>
      </c>
      <c r="I1" s="31" t="s">
        <v>11</v>
      </c>
    </row>
    <row r="2" spans="1:9" ht="89.25" x14ac:dyDescent="0.25">
      <c r="A2" s="33">
        <v>1</v>
      </c>
      <c r="B2" s="34" t="s">
        <v>101</v>
      </c>
      <c r="C2" s="34" t="s">
        <v>102</v>
      </c>
      <c r="D2" s="35">
        <v>9.6999999999999993</v>
      </c>
      <c r="E2" s="34" t="s">
        <v>32</v>
      </c>
      <c r="F2" s="724">
        <v>0</v>
      </c>
      <c r="G2" s="724">
        <v>0</v>
      </c>
      <c r="H2" s="36">
        <f>ROUND(D2*F2, 0)</f>
        <v>0</v>
      </c>
      <c r="I2" s="36">
        <f>ROUND(D2*G2, 0)</f>
        <v>0</v>
      </c>
    </row>
    <row r="3" spans="1:9" x14ac:dyDescent="0.25">
      <c r="F3" s="724"/>
      <c r="G3" s="724"/>
    </row>
    <row r="4" spans="1:9" ht="76.5" x14ac:dyDescent="0.25">
      <c r="A4" s="33">
        <v>2</v>
      </c>
      <c r="B4" s="34" t="s">
        <v>103</v>
      </c>
      <c r="C4" s="34" t="s">
        <v>104</v>
      </c>
      <c r="D4" s="35">
        <v>757.8</v>
      </c>
      <c r="E4" s="34" t="s">
        <v>32</v>
      </c>
      <c r="F4" s="724">
        <v>0</v>
      </c>
      <c r="G4" s="724">
        <v>0</v>
      </c>
      <c r="H4" s="36">
        <f>ROUND(D4*F4, 0)</f>
        <v>0</v>
      </c>
      <c r="I4" s="36">
        <f>ROUND(D4*G4, 0)</f>
        <v>0</v>
      </c>
    </row>
    <row r="5" spans="1:9" x14ac:dyDescent="0.25">
      <c r="F5" s="724"/>
      <c r="G5" s="724"/>
    </row>
    <row r="6" spans="1:9" ht="76.5" x14ac:dyDescent="0.25">
      <c r="A6" s="33">
        <v>3</v>
      </c>
      <c r="B6" s="34" t="s">
        <v>105</v>
      </c>
      <c r="C6" s="34" t="s">
        <v>106</v>
      </c>
      <c r="D6" s="35">
        <v>38.700000000000003</v>
      </c>
      <c r="E6" s="34" t="s">
        <v>32</v>
      </c>
      <c r="F6" s="724">
        <v>0</v>
      </c>
      <c r="G6" s="724">
        <v>0</v>
      </c>
      <c r="H6" s="36">
        <f>ROUND(D6*F6, 0)</f>
        <v>0</v>
      </c>
      <c r="I6" s="36">
        <f>ROUND(D6*G6, 0)</f>
        <v>0</v>
      </c>
    </row>
    <row r="7" spans="1:9" x14ac:dyDescent="0.25">
      <c r="F7" s="724"/>
      <c r="G7" s="724"/>
    </row>
    <row r="8" spans="1:9" ht="89.25" x14ac:dyDescent="0.25">
      <c r="A8" s="33">
        <v>4</v>
      </c>
      <c r="B8" s="34" t="s">
        <v>364</v>
      </c>
      <c r="C8" s="34" t="s">
        <v>365</v>
      </c>
      <c r="D8" s="35">
        <v>757.8</v>
      </c>
      <c r="E8" s="34" t="s">
        <v>32</v>
      </c>
      <c r="F8" s="725">
        <v>0</v>
      </c>
      <c r="G8" s="724">
        <v>0</v>
      </c>
      <c r="H8" s="36">
        <f>ROUND(D8*F8, 0)</f>
        <v>0</v>
      </c>
      <c r="I8" s="36">
        <f>ROUND(D8*G8, 0)</f>
        <v>0</v>
      </c>
    </row>
    <row r="9" spans="1:9" x14ac:dyDescent="0.25">
      <c r="F9" s="724"/>
      <c r="G9" s="724"/>
    </row>
    <row r="10" spans="1:9" ht="140.25" x14ac:dyDescent="0.25">
      <c r="A10" s="33">
        <v>5</v>
      </c>
      <c r="B10" s="34" t="s">
        <v>107</v>
      </c>
      <c r="C10" s="34" t="s">
        <v>361</v>
      </c>
      <c r="D10" s="35">
        <v>355.2</v>
      </c>
      <c r="E10" s="34" t="s">
        <v>32</v>
      </c>
      <c r="F10" s="725">
        <v>0</v>
      </c>
      <c r="G10" s="724">
        <v>0</v>
      </c>
      <c r="H10" s="36">
        <f>ROUND(D10*F10, 0)</f>
        <v>0</v>
      </c>
      <c r="I10" s="36">
        <f>ROUND(D10*G10, 0)</f>
        <v>0</v>
      </c>
    </row>
    <row r="11" spans="1:9" ht="12.95" x14ac:dyDescent="0.2">
      <c r="F11" s="725"/>
      <c r="G11" s="724"/>
    </row>
    <row r="12" spans="1:9" ht="153" x14ac:dyDescent="0.25">
      <c r="A12" s="33">
        <v>6</v>
      </c>
      <c r="B12" s="34" t="s">
        <v>108</v>
      </c>
      <c r="C12" s="34" t="s">
        <v>362</v>
      </c>
      <c r="D12" s="35">
        <v>146.69999999999999</v>
      </c>
      <c r="E12" s="34" t="s">
        <v>32</v>
      </c>
      <c r="F12" s="725">
        <v>0</v>
      </c>
      <c r="G12" s="724">
        <v>0</v>
      </c>
      <c r="H12" s="36">
        <f>ROUND(D12*F12, 0)</f>
        <v>0</v>
      </c>
      <c r="I12" s="36">
        <f>ROUND(D12*G12, 0)</f>
        <v>0</v>
      </c>
    </row>
    <row r="13" spans="1:9" x14ac:dyDescent="0.25">
      <c r="F13" s="724"/>
      <c r="G13" s="724"/>
    </row>
    <row r="14" spans="1:9" ht="140.25" x14ac:dyDescent="0.25">
      <c r="A14" s="33">
        <v>7</v>
      </c>
      <c r="B14" s="34" t="s">
        <v>109</v>
      </c>
      <c r="C14" s="34" t="s">
        <v>363</v>
      </c>
      <c r="D14" s="35">
        <v>223.7</v>
      </c>
      <c r="E14" s="34" t="s">
        <v>32</v>
      </c>
      <c r="F14" s="725">
        <v>0</v>
      </c>
      <c r="G14" s="724">
        <v>0</v>
      </c>
      <c r="H14" s="36">
        <f>ROUND(D14*F14, 0)</f>
        <v>0</v>
      </c>
      <c r="I14" s="36">
        <f>ROUND(D14*G14, 0)</f>
        <v>0</v>
      </c>
    </row>
    <row r="15" spans="1:9" x14ac:dyDescent="0.25">
      <c r="F15" s="724"/>
      <c r="G15" s="724"/>
    </row>
    <row r="16" spans="1:9" ht="140.25" x14ac:dyDescent="0.25">
      <c r="A16" s="33">
        <v>8</v>
      </c>
      <c r="B16" s="34" t="s">
        <v>110</v>
      </c>
      <c r="C16" s="34" t="s">
        <v>111</v>
      </c>
      <c r="D16" s="35">
        <v>146.30000000000001</v>
      </c>
      <c r="E16" s="34" t="s">
        <v>23</v>
      </c>
      <c r="F16" s="724">
        <v>0</v>
      </c>
      <c r="G16" s="724">
        <v>0</v>
      </c>
      <c r="H16" s="36">
        <f>ROUND(D16*F16, 0)</f>
        <v>0</v>
      </c>
      <c r="I16" s="36">
        <f>ROUND(D16*G16, 0)</f>
        <v>0</v>
      </c>
    </row>
    <row r="17" spans="1:9" x14ac:dyDescent="0.25">
      <c r="F17" s="724"/>
      <c r="G17" s="724"/>
    </row>
    <row r="18" spans="1:9" ht="140.25" x14ac:dyDescent="0.25">
      <c r="A18" s="33">
        <v>9</v>
      </c>
      <c r="B18" s="34" t="s">
        <v>112</v>
      </c>
      <c r="C18" s="34" t="s">
        <v>113</v>
      </c>
      <c r="D18" s="35">
        <v>42.6</v>
      </c>
      <c r="E18" s="34" t="s">
        <v>23</v>
      </c>
      <c r="F18" s="724">
        <v>0</v>
      </c>
      <c r="G18" s="724">
        <v>0</v>
      </c>
      <c r="H18" s="36">
        <f>ROUND(D18*F18, 0)</f>
        <v>0</v>
      </c>
      <c r="I18" s="36">
        <f>ROUND(D18*G18, 0)</f>
        <v>0</v>
      </c>
    </row>
    <row r="19" spans="1:9" x14ac:dyDescent="0.25">
      <c r="F19" s="724"/>
      <c r="G19" s="724"/>
    </row>
    <row r="20" spans="1:9" ht="153" x14ac:dyDescent="0.25">
      <c r="A20" s="33">
        <v>10</v>
      </c>
      <c r="B20" s="34" t="s">
        <v>114</v>
      </c>
      <c r="C20" s="34" t="s">
        <v>115</v>
      </c>
      <c r="D20" s="35">
        <v>53.6</v>
      </c>
      <c r="E20" s="34" t="s">
        <v>32</v>
      </c>
      <c r="F20" s="725">
        <v>0</v>
      </c>
      <c r="G20" s="724">
        <v>0</v>
      </c>
      <c r="H20" s="36">
        <f>ROUND(D20*F20, 0)</f>
        <v>0</v>
      </c>
      <c r="I20" s="36">
        <f>ROUND(D20*G20, 0)</f>
        <v>0</v>
      </c>
    </row>
    <row r="21" spans="1:9" x14ac:dyDescent="0.25">
      <c r="F21" s="724"/>
      <c r="G21" s="724"/>
    </row>
    <row r="22" spans="1:9" ht="63.75" x14ac:dyDescent="0.25">
      <c r="A22" s="33">
        <v>11</v>
      </c>
      <c r="B22" s="34" t="s">
        <v>116</v>
      </c>
      <c r="C22" s="34" t="s">
        <v>117</v>
      </c>
      <c r="D22" s="35">
        <v>257.5</v>
      </c>
      <c r="E22" s="34" t="s">
        <v>32</v>
      </c>
      <c r="F22" s="724">
        <v>0</v>
      </c>
      <c r="G22" s="724">
        <v>0</v>
      </c>
      <c r="H22" s="36">
        <f>ROUND(D22*F22, 0)</f>
        <v>0</v>
      </c>
      <c r="I22" s="36">
        <f>ROUND(D22*G22, 0)</f>
        <v>0</v>
      </c>
    </row>
    <row r="23" spans="1:9" x14ac:dyDescent="0.25">
      <c r="F23" s="724"/>
      <c r="G23" s="724"/>
    </row>
    <row r="24" spans="1:9" ht="114.75" x14ac:dyDescent="0.25">
      <c r="A24" s="33">
        <v>12</v>
      </c>
      <c r="B24" s="34" t="s">
        <v>118</v>
      </c>
      <c r="C24" s="34" t="s">
        <v>119</v>
      </c>
      <c r="D24" s="35">
        <v>5.5</v>
      </c>
      <c r="E24" s="34" t="s">
        <v>32</v>
      </c>
      <c r="F24" s="724">
        <v>0</v>
      </c>
      <c r="G24" s="724">
        <v>0</v>
      </c>
      <c r="H24" s="36">
        <f>ROUND(D24*F24, 0)</f>
        <v>0</v>
      </c>
      <c r="I24" s="36">
        <f>ROUND(D24*G24, 0)</f>
        <v>0</v>
      </c>
    </row>
    <row r="25" spans="1:9" x14ac:dyDescent="0.25">
      <c r="F25" s="724"/>
      <c r="G25" s="724"/>
    </row>
    <row r="26" spans="1:9" ht="38.25" x14ac:dyDescent="0.25">
      <c r="A26" s="33">
        <v>13</v>
      </c>
      <c r="B26" s="34" t="s">
        <v>120</v>
      </c>
      <c r="C26" s="34" t="s">
        <v>121</v>
      </c>
      <c r="D26" s="35">
        <v>221.6</v>
      </c>
      <c r="E26" s="34" t="s">
        <v>23</v>
      </c>
      <c r="F26" s="724">
        <v>0</v>
      </c>
      <c r="G26" s="724">
        <v>0</v>
      </c>
      <c r="H26" s="36">
        <f>ROUND(D26*F26, 0)</f>
        <v>0</v>
      </c>
      <c r="I26" s="36">
        <f>ROUND(D26*G26, 0)</f>
        <v>0</v>
      </c>
    </row>
    <row r="27" spans="1:9" x14ac:dyDescent="0.25">
      <c r="F27" s="724"/>
      <c r="G27" s="724"/>
    </row>
    <row r="28" spans="1:9" ht="140.25" x14ac:dyDescent="0.25">
      <c r="A28" s="33">
        <v>14</v>
      </c>
      <c r="B28" s="34" t="s">
        <v>122</v>
      </c>
      <c r="C28" s="34" t="s">
        <v>123</v>
      </c>
      <c r="D28" s="51">
        <v>0</v>
      </c>
      <c r="E28" s="34" t="s">
        <v>32</v>
      </c>
      <c r="F28" s="724">
        <v>0</v>
      </c>
      <c r="G28" s="724">
        <v>0</v>
      </c>
      <c r="H28" s="36">
        <f>ROUND(D28*F28, 0)</f>
        <v>0</v>
      </c>
      <c r="I28" s="36">
        <f>ROUND(D28*G28, 0)</f>
        <v>0</v>
      </c>
    </row>
    <row r="29" spans="1:9" x14ac:dyDescent="0.25">
      <c r="F29" s="724"/>
      <c r="G29" s="724"/>
    </row>
    <row r="30" spans="1:9" ht="89.25" x14ac:dyDescent="0.25">
      <c r="A30" s="33">
        <v>15</v>
      </c>
      <c r="B30" s="34" t="s">
        <v>124</v>
      </c>
      <c r="C30" s="34" t="s">
        <v>125</v>
      </c>
      <c r="D30" s="35">
        <v>693.9</v>
      </c>
      <c r="E30" s="34" t="s">
        <v>32</v>
      </c>
      <c r="F30" s="724">
        <v>0</v>
      </c>
      <c r="G30" s="724">
        <v>0</v>
      </c>
      <c r="H30" s="36">
        <f>ROUND(D30*F30, 0)</f>
        <v>0</v>
      </c>
      <c r="I30" s="36">
        <f>ROUND(D30*G30, 0)</f>
        <v>0</v>
      </c>
    </row>
    <row r="31" spans="1:9" x14ac:dyDescent="0.25">
      <c r="F31" s="724"/>
      <c r="G31" s="724"/>
    </row>
    <row r="32" spans="1:9" ht="102" x14ac:dyDescent="0.25">
      <c r="A32" s="33">
        <v>16</v>
      </c>
      <c r="B32" s="34" t="s">
        <v>126</v>
      </c>
      <c r="C32" s="34" t="s">
        <v>127</v>
      </c>
      <c r="D32" s="35">
        <v>131.80000000000001</v>
      </c>
      <c r="E32" s="34" t="s">
        <v>23</v>
      </c>
      <c r="F32" s="724">
        <v>0</v>
      </c>
      <c r="G32" s="724">
        <v>0</v>
      </c>
      <c r="H32" s="36">
        <f>ROUND(D32*F32, 0)</f>
        <v>0</v>
      </c>
      <c r="I32" s="36">
        <f>ROUND(D32*G32, 0)</f>
        <v>0</v>
      </c>
    </row>
    <row r="33" spans="1:9" x14ac:dyDescent="0.25">
      <c r="F33" s="724"/>
      <c r="G33" s="724"/>
    </row>
    <row r="34" spans="1:9" ht="89.25" x14ac:dyDescent="0.25">
      <c r="A34" s="33">
        <v>17</v>
      </c>
      <c r="B34" s="34" t="s">
        <v>128</v>
      </c>
      <c r="C34" s="34" t="s">
        <v>129</v>
      </c>
      <c r="D34" s="35">
        <v>59.1</v>
      </c>
      <c r="E34" s="34" t="s">
        <v>32</v>
      </c>
      <c r="F34" s="724">
        <v>0</v>
      </c>
      <c r="G34" s="724">
        <v>0</v>
      </c>
      <c r="H34" s="36">
        <f>ROUND(D34*F34, 0)</f>
        <v>0</v>
      </c>
      <c r="I34" s="36">
        <f>ROUND(D34*G34, 0)</f>
        <v>0</v>
      </c>
    </row>
    <row r="35" spans="1:9" x14ac:dyDescent="0.25">
      <c r="F35" s="724"/>
      <c r="G35" s="724"/>
    </row>
    <row r="36" spans="1:9" ht="102" x14ac:dyDescent="0.25">
      <c r="A36" s="33">
        <v>18</v>
      </c>
      <c r="B36" s="34" t="s">
        <v>130</v>
      </c>
      <c r="C36" s="34" t="s">
        <v>131</v>
      </c>
      <c r="D36" s="35">
        <v>242</v>
      </c>
      <c r="E36" s="34" t="s">
        <v>32</v>
      </c>
      <c r="F36" s="724">
        <v>0</v>
      </c>
      <c r="G36" s="724">
        <v>0</v>
      </c>
      <c r="H36" s="36">
        <f>ROUND(D36*F36, 0)</f>
        <v>0</v>
      </c>
      <c r="I36" s="36">
        <f>ROUND(D36*G36, 0)</f>
        <v>0</v>
      </c>
    </row>
    <row r="37" spans="1:9" x14ac:dyDescent="0.25">
      <c r="F37" s="724"/>
      <c r="G37" s="724"/>
    </row>
    <row r="38" spans="1:9" s="48" customFormat="1" ht="114.75" x14ac:dyDescent="0.25">
      <c r="A38" s="47">
        <v>19</v>
      </c>
      <c r="B38" s="48" t="s">
        <v>132</v>
      </c>
      <c r="C38" s="48" t="s">
        <v>340</v>
      </c>
      <c r="D38" s="49">
        <f>1.1*26+2*1.05</f>
        <v>30.700000000000003</v>
      </c>
      <c r="E38" s="48" t="s">
        <v>23</v>
      </c>
      <c r="F38" s="726">
        <v>0</v>
      </c>
      <c r="G38" s="726">
        <v>0</v>
      </c>
      <c r="H38" s="50">
        <f>ROUND(D38*F38, 0)</f>
        <v>0</v>
      </c>
      <c r="I38" s="50">
        <f>ROUND(D38*G38, 0)</f>
        <v>0</v>
      </c>
    </row>
    <row r="39" spans="1:9" s="48" customFormat="1" x14ac:dyDescent="0.25">
      <c r="A39" s="47"/>
      <c r="D39" s="49"/>
      <c r="F39" s="726"/>
      <c r="G39" s="726"/>
      <c r="H39" s="50"/>
      <c r="I39" s="50"/>
    </row>
    <row r="40" spans="1:9" s="48" customFormat="1" ht="127.5" x14ac:dyDescent="0.25">
      <c r="A40" s="47">
        <v>20</v>
      </c>
      <c r="B40" s="48" t="s">
        <v>133</v>
      </c>
      <c r="C40" s="48" t="s">
        <v>134</v>
      </c>
      <c r="D40" s="49">
        <v>3.5</v>
      </c>
      <c r="E40" s="48" t="s">
        <v>23</v>
      </c>
      <c r="F40" s="726">
        <v>0</v>
      </c>
      <c r="G40" s="726">
        <v>0</v>
      </c>
      <c r="H40" s="50">
        <f>ROUND(D40*F40, 0)</f>
        <v>0</v>
      </c>
      <c r="I40" s="50">
        <f>ROUND(D40*G40, 0)</f>
        <v>0</v>
      </c>
    </row>
    <row r="41" spans="1:9" s="48" customFormat="1" x14ac:dyDescent="0.25">
      <c r="A41" s="47"/>
      <c r="D41" s="49"/>
      <c r="F41" s="726"/>
      <c r="G41" s="726"/>
      <c r="H41" s="50"/>
      <c r="I41" s="50"/>
    </row>
    <row r="42" spans="1:9" s="48" customFormat="1" ht="63.75" x14ac:dyDescent="0.25">
      <c r="A42" s="47">
        <v>21</v>
      </c>
      <c r="B42" s="45" t="s">
        <v>349</v>
      </c>
      <c r="C42" s="39" t="s">
        <v>350</v>
      </c>
      <c r="D42" s="44">
        <v>38.799999999999997</v>
      </c>
      <c r="E42" s="45" t="s">
        <v>23</v>
      </c>
      <c r="F42" s="727">
        <v>0</v>
      </c>
      <c r="G42" s="727">
        <v>0</v>
      </c>
      <c r="H42" s="50">
        <f>ROUND(D42*F42, 0)</f>
        <v>0</v>
      </c>
      <c r="I42" s="50">
        <f>ROUND(D42*G42, 0)</f>
        <v>0</v>
      </c>
    </row>
    <row r="44" spans="1:9" s="37" customFormat="1" x14ac:dyDescent="0.25">
      <c r="A44" s="28"/>
      <c r="B44" s="29"/>
      <c r="C44" s="29" t="s">
        <v>29</v>
      </c>
      <c r="D44" s="30"/>
      <c r="E44" s="29"/>
      <c r="F44" s="30"/>
      <c r="G44" s="30"/>
      <c r="H44" s="31">
        <f>ROUND(SUM(H2:H43),0)</f>
        <v>0</v>
      </c>
      <c r="I44" s="31">
        <f>ROUND(SUM(I2:I43),0)</f>
        <v>0</v>
      </c>
    </row>
  </sheetData>
  <sheetProtection password="CF63" sheet="1" objects="1" scenarios="1" formatCells="0" formatColumns="0" formatRows="0"/>
  <phoneticPr fontId="4" type="noConversion"/>
  <pageMargins left="0.23622047244094491" right="0.23622047244094491" top="0.70866141732283472" bottom="0.70866141732283472" header="0.43307086614173229" footer="0.43307086614173229"/>
  <pageSetup paperSize="9" orientation="portrait" horizontalDpi="300" verticalDpi="300" r:id="rId1"/>
  <headerFooter>
    <oddHeader>&amp;L&amp;"Times New Roman CE,bold"&amp;10 Hideg- és melegburkolatok készítése, aljzat előkészítés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24"/>
  <sheetViews>
    <sheetView view="pageBreakPreview" topLeftCell="A19" zoomScaleSheetLayoutView="100" workbookViewId="0">
      <selection activeCell="G22" sqref="F2:G22"/>
    </sheetView>
  </sheetViews>
  <sheetFormatPr defaultColWidth="11.42578125" defaultRowHeight="12.75" x14ac:dyDescent="0.25"/>
  <cols>
    <col min="1" max="1" width="4.28515625" style="8" customWidth="1"/>
    <col min="2" max="2" width="9.28515625" style="1" customWidth="1"/>
    <col min="3" max="3" width="35.28515625" style="1" customWidth="1"/>
    <col min="4" max="4" width="6.7109375" style="6" customWidth="1"/>
    <col min="5" max="5" width="6.7109375" style="1" customWidth="1"/>
    <col min="6" max="7" width="8.28515625" style="6" customWidth="1"/>
    <col min="8"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63.75" x14ac:dyDescent="0.25">
      <c r="A2" s="8">
        <v>1</v>
      </c>
      <c r="B2" s="1" t="s">
        <v>136</v>
      </c>
      <c r="C2" s="2" t="s">
        <v>137</v>
      </c>
      <c r="D2" s="6">
        <v>7.3</v>
      </c>
      <c r="E2" s="1" t="s">
        <v>32</v>
      </c>
      <c r="F2" s="722">
        <v>0</v>
      </c>
      <c r="G2" s="722">
        <v>0</v>
      </c>
      <c r="H2" s="26">
        <f>ROUND(D2*F2, 0)</f>
        <v>0</v>
      </c>
      <c r="I2" s="26">
        <f>ROUND(D2*G2, 0)</f>
        <v>0</v>
      </c>
    </row>
    <row r="3" spans="1:9" x14ac:dyDescent="0.25">
      <c r="F3" s="722"/>
      <c r="G3" s="722"/>
    </row>
    <row r="4" spans="1:9" ht="108" x14ac:dyDescent="0.25">
      <c r="A4" s="8">
        <v>2</v>
      </c>
      <c r="B4" s="1" t="s">
        <v>138</v>
      </c>
      <c r="C4" s="2" t="s">
        <v>155</v>
      </c>
      <c r="D4" s="6">
        <v>7.3</v>
      </c>
      <c r="E4" s="1" t="s">
        <v>32</v>
      </c>
      <c r="F4" s="722">
        <v>0</v>
      </c>
      <c r="G4" s="722">
        <v>0</v>
      </c>
      <c r="H4" s="26">
        <f>ROUND(D4*F4, 0)</f>
        <v>0</v>
      </c>
      <c r="I4" s="26">
        <f>ROUND(D4*G4, 0)</f>
        <v>0</v>
      </c>
    </row>
    <row r="5" spans="1:9" x14ac:dyDescent="0.25">
      <c r="F5" s="722"/>
      <c r="G5" s="722"/>
    </row>
    <row r="6" spans="1:9" s="45" customFormat="1" ht="76.5" x14ac:dyDescent="0.25">
      <c r="A6" s="46">
        <v>3</v>
      </c>
      <c r="B6" s="45" t="s">
        <v>319</v>
      </c>
      <c r="C6" s="39" t="s">
        <v>318</v>
      </c>
      <c r="D6" s="44">
        <v>94.3</v>
      </c>
      <c r="E6" s="45" t="s">
        <v>23</v>
      </c>
      <c r="F6" s="723">
        <v>0</v>
      </c>
      <c r="G6" s="728">
        <v>0</v>
      </c>
      <c r="H6" s="27">
        <f>ROUND(D6*F6, 0)</f>
        <v>0</v>
      </c>
      <c r="I6" s="27">
        <f>ROUND(D6*G6, 0)</f>
        <v>0</v>
      </c>
    </row>
    <row r="7" spans="1:9" x14ac:dyDescent="0.25">
      <c r="F7" s="722"/>
      <c r="G7" s="722"/>
    </row>
    <row r="8" spans="1:9" ht="76.5" x14ac:dyDescent="0.25">
      <c r="A8" s="8">
        <v>4</v>
      </c>
      <c r="B8" s="1" t="s">
        <v>139</v>
      </c>
      <c r="C8" s="2" t="s">
        <v>140</v>
      </c>
      <c r="D8" s="6">
        <v>75.5</v>
      </c>
      <c r="E8" s="1" t="s">
        <v>23</v>
      </c>
      <c r="F8" s="722">
        <v>0</v>
      </c>
      <c r="G8" s="722">
        <v>0</v>
      </c>
      <c r="H8" s="26">
        <f>ROUND(D8*F8, 0)</f>
        <v>0</v>
      </c>
      <c r="I8" s="26">
        <f>ROUND(D8*G8, 0)</f>
        <v>0</v>
      </c>
    </row>
    <row r="9" spans="1:9" x14ac:dyDescent="0.25">
      <c r="F9" s="722"/>
      <c r="G9" s="722"/>
    </row>
    <row r="10" spans="1:9" ht="76.5" x14ac:dyDescent="0.25">
      <c r="A10" s="8">
        <v>5</v>
      </c>
      <c r="B10" s="1" t="s">
        <v>141</v>
      </c>
      <c r="C10" s="2" t="s">
        <v>142</v>
      </c>
      <c r="D10" s="6">
        <v>89.3</v>
      </c>
      <c r="E10" s="1" t="s">
        <v>23</v>
      </c>
      <c r="F10" s="722">
        <v>0</v>
      </c>
      <c r="G10" s="722">
        <v>0</v>
      </c>
      <c r="H10" s="26">
        <f>ROUND(D10*F10, 0)</f>
        <v>0</v>
      </c>
      <c r="I10" s="26">
        <f>ROUND(D10*G10, 0)</f>
        <v>0</v>
      </c>
    </row>
    <row r="11" spans="1:9" x14ac:dyDescent="0.25">
      <c r="F11" s="722"/>
      <c r="G11" s="722"/>
    </row>
    <row r="12" spans="1:9" ht="76.5" x14ac:dyDescent="0.25">
      <c r="A12" s="8">
        <v>6</v>
      </c>
      <c r="B12" s="1" t="s">
        <v>143</v>
      </c>
      <c r="C12" s="2" t="s">
        <v>144</v>
      </c>
      <c r="D12" s="6">
        <v>39.200000000000003</v>
      </c>
      <c r="E12" s="1" t="s">
        <v>23</v>
      </c>
      <c r="F12" s="722">
        <v>0</v>
      </c>
      <c r="G12" s="722">
        <v>0</v>
      </c>
      <c r="H12" s="26">
        <f>ROUND(D12*F12, 0)</f>
        <v>0</v>
      </c>
      <c r="I12" s="26">
        <f>ROUND(D12*G12, 0)</f>
        <v>0</v>
      </c>
    </row>
    <row r="13" spans="1:9" x14ac:dyDescent="0.25">
      <c r="F13" s="722"/>
      <c r="G13" s="722"/>
    </row>
    <row r="14" spans="1:9" ht="89.25" x14ac:dyDescent="0.25">
      <c r="A14" s="8">
        <v>7</v>
      </c>
      <c r="B14" s="1" t="s">
        <v>145</v>
      </c>
      <c r="C14" s="2" t="s">
        <v>146</v>
      </c>
      <c r="D14" s="6">
        <v>54.2</v>
      </c>
      <c r="E14" s="1" t="s">
        <v>23</v>
      </c>
      <c r="F14" s="722">
        <v>0</v>
      </c>
      <c r="G14" s="722">
        <v>0</v>
      </c>
      <c r="H14" s="26">
        <f>ROUND(D14*F14, 0)</f>
        <v>0</v>
      </c>
      <c r="I14" s="26">
        <f>ROUND(D14*G14, 0)</f>
        <v>0</v>
      </c>
    </row>
    <row r="15" spans="1:9" x14ac:dyDescent="0.25">
      <c r="F15" s="722"/>
      <c r="G15" s="722"/>
    </row>
    <row r="16" spans="1:9" ht="89.25" x14ac:dyDescent="0.25">
      <c r="A16" s="8">
        <v>8</v>
      </c>
      <c r="B16" s="1" t="s">
        <v>147</v>
      </c>
      <c r="C16" s="2" t="s">
        <v>148</v>
      </c>
      <c r="D16" s="6">
        <v>12.5</v>
      </c>
      <c r="E16" s="1" t="s">
        <v>23</v>
      </c>
      <c r="F16" s="722">
        <v>0</v>
      </c>
      <c r="G16" s="722">
        <v>0</v>
      </c>
      <c r="H16" s="26">
        <f>ROUND(D16*F16, 0)</f>
        <v>0</v>
      </c>
      <c r="I16" s="26">
        <f>ROUND(D16*G16, 0)</f>
        <v>0</v>
      </c>
    </row>
    <row r="17" spans="1:9" x14ac:dyDescent="0.25">
      <c r="F17" s="722"/>
      <c r="G17" s="722"/>
    </row>
    <row r="18" spans="1:9" ht="89.25" x14ac:dyDescent="0.25">
      <c r="A18" s="8">
        <v>9</v>
      </c>
      <c r="B18" s="1" t="s">
        <v>149</v>
      </c>
      <c r="C18" s="2" t="s">
        <v>150</v>
      </c>
      <c r="D18" s="6">
        <v>49.2</v>
      </c>
      <c r="E18" s="1" t="s">
        <v>23</v>
      </c>
      <c r="F18" s="722">
        <v>0</v>
      </c>
      <c r="G18" s="722">
        <v>0</v>
      </c>
      <c r="H18" s="26">
        <f>ROUND(D18*F18, 0)</f>
        <v>0</v>
      </c>
      <c r="I18" s="26">
        <f>ROUND(D18*G18, 0)</f>
        <v>0</v>
      </c>
    </row>
    <row r="19" spans="1:9" x14ac:dyDescent="0.25">
      <c r="F19" s="722"/>
      <c r="G19" s="722"/>
    </row>
    <row r="20" spans="1:9" ht="89.25" x14ac:dyDescent="0.25">
      <c r="A20" s="8">
        <v>10</v>
      </c>
      <c r="B20" s="1" t="s">
        <v>151</v>
      </c>
      <c r="C20" s="2" t="s">
        <v>152</v>
      </c>
      <c r="D20" s="6">
        <v>9</v>
      </c>
      <c r="E20" s="1" t="s">
        <v>23</v>
      </c>
      <c r="F20" s="722">
        <v>0</v>
      </c>
      <c r="G20" s="722">
        <v>0</v>
      </c>
      <c r="H20" s="26">
        <f>ROUND(D20*F20, 0)</f>
        <v>0</v>
      </c>
      <c r="I20" s="26">
        <f>ROUND(D20*G20, 0)</f>
        <v>0</v>
      </c>
    </row>
    <row r="21" spans="1:9" x14ac:dyDescent="0.25">
      <c r="F21" s="722"/>
      <c r="G21" s="722"/>
    </row>
    <row r="22" spans="1:9" ht="63.75" x14ac:dyDescent="0.25">
      <c r="A22" s="8">
        <v>11</v>
      </c>
      <c r="B22" s="1" t="s">
        <v>153</v>
      </c>
      <c r="C22" s="2" t="s">
        <v>154</v>
      </c>
      <c r="D22" s="6">
        <v>9</v>
      </c>
      <c r="E22" s="1" t="s">
        <v>23</v>
      </c>
      <c r="F22" s="722">
        <v>0</v>
      </c>
      <c r="G22" s="722">
        <v>0</v>
      </c>
      <c r="H22" s="26">
        <f>ROUND(D22*F22, 0)</f>
        <v>0</v>
      </c>
      <c r="I22" s="26">
        <f>ROUND(D22*G22, 0)</f>
        <v>0</v>
      </c>
    </row>
    <row r="24" spans="1:9" s="9" customFormat="1" x14ac:dyDescent="0.25">
      <c r="A24" s="7"/>
      <c r="B24" s="3"/>
      <c r="C24" s="3" t="s">
        <v>29</v>
      </c>
      <c r="D24" s="5"/>
      <c r="E24" s="3"/>
      <c r="F24" s="5"/>
      <c r="G24" s="5"/>
      <c r="H24" s="25">
        <f>ROUND(SUM(H2:H23),0)</f>
        <v>0</v>
      </c>
      <c r="I24" s="25">
        <f>ROUND(SUM(I2:I23),0)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Bádogozás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73"/>
  <sheetViews>
    <sheetView view="pageBreakPreview" topLeftCell="A46" zoomScaleSheetLayoutView="100" workbookViewId="0">
      <selection activeCell="G49" sqref="F2:G49"/>
    </sheetView>
  </sheetViews>
  <sheetFormatPr defaultColWidth="11.42578125" defaultRowHeight="12.75" x14ac:dyDescent="0.25"/>
  <cols>
    <col min="1" max="1" width="4.140625" style="8" customWidth="1"/>
    <col min="2" max="2" width="9.28515625" style="1" customWidth="1"/>
    <col min="3" max="3" width="35.5703125" style="1" customWidth="1"/>
    <col min="4" max="4" width="6.7109375" style="6" customWidth="1"/>
    <col min="5" max="5" width="6.28515625" style="1" customWidth="1"/>
    <col min="6" max="6" width="8.42578125" style="6" customWidth="1"/>
    <col min="7" max="7" width="8.28515625" style="6" customWidth="1"/>
    <col min="8" max="8" width="10.85546875" style="26" customWidth="1"/>
    <col min="9"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89.25" x14ac:dyDescent="0.25">
      <c r="A2" s="8">
        <v>1</v>
      </c>
      <c r="B2" s="1" t="s">
        <v>157</v>
      </c>
      <c r="C2" s="2" t="s">
        <v>158</v>
      </c>
      <c r="D2" s="6">
        <v>15</v>
      </c>
      <c r="E2" s="1" t="s">
        <v>18</v>
      </c>
      <c r="F2" s="729">
        <v>0</v>
      </c>
      <c r="G2" s="729">
        <v>0</v>
      </c>
      <c r="H2" s="26">
        <f>ROUND(D2*F2, 0)</f>
        <v>0</v>
      </c>
      <c r="I2" s="26">
        <f>ROUND(D2*G2, 0)</f>
        <v>0</v>
      </c>
    </row>
    <row r="3" spans="1:9" ht="12.95" x14ac:dyDescent="0.2">
      <c r="F3" s="729"/>
      <c r="G3" s="729"/>
    </row>
    <row r="4" spans="1:9" ht="89.25" x14ac:dyDescent="0.25">
      <c r="A4" s="8">
        <v>2</v>
      </c>
      <c r="B4" s="1" t="s">
        <v>159</v>
      </c>
      <c r="C4" s="2" t="s">
        <v>160</v>
      </c>
      <c r="D4" s="6">
        <v>21</v>
      </c>
      <c r="E4" s="1" t="s">
        <v>18</v>
      </c>
      <c r="F4" s="729">
        <v>0</v>
      </c>
      <c r="G4" s="729">
        <v>0</v>
      </c>
      <c r="H4" s="26">
        <f>ROUND(D4*F4, 0)</f>
        <v>0</v>
      </c>
      <c r="I4" s="26">
        <f>ROUND(D4*G4, 0)</f>
        <v>0</v>
      </c>
    </row>
    <row r="5" spans="1:9" ht="12.95" x14ac:dyDescent="0.2">
      <c r="F5" s="729"/>
      <c r="G5" s="729"/>
    </row>
    <row r="6" spans="1:9" ht="89.25" x14ac:dyDescent="0.25">
      <c r="A6" s="8">
        <v>3</v>
      </c>
      <c r="B6" s="1" t="s">
        <v>161</v>
      </c>
      <c r="C6" s="2" t="s">
        <v>162</v>
      </c>
      <c r="D6" s="6">
        <v>9</v>
      </c>
      <c r="E6" s="1" t="s">
        <v>18</v>
      </c>
      <c r="F6" s="729">
        <v>0</v>
      </c>
      <c r="G6" s="729">
        <v>0</v>
      </c>
      <c r="H6" s="26">
        <f>ROUND(D6*F6, 0)</f>
        <v>0</v>
      </c>
      <c r="I6" s="26">
        <f>ROUND(D6*G6, 0)</f>
        <v>0</v>
      </c>
    </row>
    <row r="7" spans="1:9" ht="12.95" x14ac:dyDescent="0.2">
      <c r="F7" s="729"/>
      <c r="G7" s="729"/>
    </row>
    <row r="8" spans="1:9" ht="89.25" x14ac:dyDescent="0.25">
      <c r="A8" s="8">
        <v>4</v>
      </c>
      <c r="B8" s="1" t="s">
        <v>163</v>
      </c>
      <c r="C8" s="2" t="s">
        <v>164</v>
      </c>
      <c r="D8" s="6">
        <v>12</v>
      </c>
      <c r="E8" s="1" t="s">
        <v>18</v>
      </c>
      <c r="F8" s="729">
        <v>0</v>
      </c>
      <c r="G8" s="729">
        <v>0</v>
      </c>
      <c r="H8" s="26">
        <f>ROUND(D8*F8, 0)</f>
        <v>0</v>
      </c>
      <c r="I8" s="26">
        <f>ROUND(D8*G8, 0)</f>
        <v>0</v>
      </c>
    </row>
    <row r="9" spans="1:9" ht="12.95" x14ac:dyDescent="0.2">
      <c r="F9" s="729"/>
      <c r="G9" s="729"/>
    </row>
    <row r="10" spans="1:9" ht="89.25" x14ac:dyDescent="0.25">
      <c r="A10" s="8">
        <v>5</v>
      </c>
      <c r="B10" s="1" t="s">
        <v>165</v>
      </c>
      <c r="C10" s="2" t="s">
        <v>326</v>
      </c>
      <c r="D10" s="6">
        <v>1</v>
      </c>
      <c r="E10" s="1" t="s">
        <v>18</v>
      </c>
      <c r="F10" s="729">
        <v>0</v>
      </c>
      <c r="G10" s="729">
        <v>0</v>
      </c>
      <c r="H10" s="26">
        <f>ROUND(D10*F10, 0)</f>
        <v>0</v>
      </c>
      <c r="I10" s="26">
        <f>ROUND(D10*G10, 0)</f>
        <v>0</v>
      </c>
    </row>
    <row r="11" spans="1:9" ht="12.95" x14ac:dyDescent="0.2">
      <c r="C11" s="2"/>
      <c r="F11" s="729"/>
      <c r="G11" s="729"/>
    </row>
    <row r="12" spans="1:9" ht="89.25" x14ac:dyDescent="0.25">
      <c r="A12" s="8">
        <v>6</v>
      </c>
      <c r="B12" s="1" t="s">
        <v>327</v>
      </c>
      <c r="C12" s="2" t="s">
        <v>328</v>
      </c>
      <c r="D12" s="6">
        <v>1</v>
      </c>
      <c r="E12" s="1" t="s">
        <v>18</v>
      </c>
      <c r="F12" s="729">
        <v>0</v>
      </c>
      <c r="G12" s="729">
        <v>0</v>
      </c>
      <c r="H12" s="26">
        <f>ROUND(D12*F12, 0)</f>
        <v>0</v>
      </c>
      <c r="I12" s="26">
        <f>ROUND(D12*G12, 0)</f>
        <v>0</v>
      </c>
    </row>
    <row r="13" spans="1:9" x14ac:dyDescent="0.25">
      <c r="C13" s="2"/>
      <c r="F13" s="729"/>
      <c r="G13" s="729"/>
    </row>
    <row r="14" spans="1:9" ht="89.25" x14ac:dyDescent="0.25">
      <c r="A14" s="8">
        <v>7</v>
      </c>
      <c r="B14" s="1" t="s">
        <v>298</v>
      </c>
      <c r="C14" s="2" t="s">
        <v>315</v>
      </c>
      <c r="D14" s="6">
        <v>2</v>
      </c>
      <c r="E14" s="1" t="s">
        <v>18</v>
      </c>
      <c r="F14" s="729">
        <v>0</v>
      </c>
      <c r="G14" s="729">
        <v>0</v>
      </c>
      <c r="H14" s="26">
        <f>ROUND(D14*F14, 0)</f>
        <v>0</v>
      </c>
      <c r="I14" s="26">
        <f>ROUND(D14*G14, 0)</f>
        <v>0</v>
      </c>
    </row>
    <row r="15" spans="1:9" x14ac:dyDescent="0.25">
      <c r="F15" s="729"/>
      <c r="G15" s="729"/>
    </row>
    <row r="16" spans="1:9" ht="89.25" x14ac:dyDescent="0.25">
      <c r="A16" s="8">
        <v>8</v>
      </c>
      <c r="B16" s="1" t="s">
        <v>299</v>
      </c>
      <c r="C16" s="2" t="s">
        <v>314</v>
      </c>
      <c r="D16" s="6">
        <v>6</v>
      </c>
      <c r="E16" s="1" t="s">
        <v>18</v>
      </c>
      <c r="F16" s="729">
        <v>0</v>
      </c>
      <c r="G16" s="729">
        <v>0</v>
      </c>
      <c r="H16" s="26">
        <f>ROUND(D16*F16, 0)</f>
        <v>0</v>
      </c>
      <c r="I16" s="26">
        <f>ROUND(D16*G16, 0)</f>
        <v>0</v>
      </c>
    </row>
    <row r="17" spans="1:9" x14ac:dyDescent="0.25">
      <c r="F17" s="729"/>
      <c r="G17" s="729"/>
    </row>
    <row r="18" spans="1:9" ht="89.25" x14ac:dyDescent="0.25">
      <c r="A18" s="8">
        <v>9</v>
      </c>
      <c r="B18" s="1" t="s">
        <v>300</v>
      </c>
      <c r="C18" s="2" t="s">
        <v>313</v>
      </c>
      <c r="D18" s="6">
        <v>2</v>
      </c>
      <c r="E18" s="1" t="s">
        <v>18</v>
      </c>
      <c r="F18" s="729">
        <v>0</v>
      </c>
      <c r="G18" s="729">
        <v>0</v>
      </c>
      <c r="H18" s="26">
        <f>ROUND(D18*F18, 0)</f>
        <v>0</v>
      </c>
      <c r="I18" s="26">
        <f>ROUND(D18*G18, 0)</f>
        <v>0</v>
      </c>
    </row>
    <row r="19" spans="1:9" x14ac:dyDescent="0.25">
      <c r="F19" s="729"/>
      <c r="G19" s="729"/>
    </row>
    <row r="20" spans="1:9" ht="89.25" x14ac:dyDescent="0.25">
      <c r="A20" s="8">
        <v>10</v>
      </c>
      <c r="B20" s="1" t="s">
        <v>301</v>
      </c>
      <c r="C20" s="2" t="s">
        <v>312</v>
      </c>
      <c r="D20" s="6">
        <v>3</v>
      </c>
      <c r="E20" s="1" t="s">
        <v>18</v>
      </c>
      <c r="F20" s="729">
        <v>0</v>
      </c>
      <c r="G20" s="729">
        <v>0</v>
      </c>
      <c r="H20" s="26">
        <f>ROUND(D20*F20, 0)</f>
        <v>0</v>
      </c>
      <c r="I20" s="26">
        <f>ROUND(D20*G20, 0)</f>
        <v>0</v>
      </c>
    </row>
    <row r="21" spans="1:9" x14ac:dyDescent="0.25">
      <c r="A21" s="1"/>
      <c r="F21" s="729"/>
      <c r="G21" s="729"/>
    </row>
    <row r="22" spans="1:9" ht="89.25" x14ac:dyDescent="0.25">
      <c r="A22" s="8">
        <v>11</v>
      </c>
      <c r="B22" s="1" t="s">
        <v>302</v>
      </c>
      <c r="C22" s="2" t="s">
        <v>311</v>
      </c>
      <c r="D22" s="6">
        <v>2</v>
      </c>
      <c r="E22" s="1" t="s">
        <v>18</v>
      </c>
      <c r="F22" s="729">
        <v>0</v>
      </c>
      <c r="G22" s="729">
        <v>0</v>
      </c>
      <c r="H22" s="26">
        <f>ROUND(D22*F22, 0)</f>
        <v>0</v>
      </c>
      <c r="I22" s="26">
        <f>ROUND(D22*G22, 0)</f>
        <v>0</v>
      </c>
    </row>
    <row r="23" spans="1:9" x14ac:dyDescent="0.25">
      <c r="F23" s="722"/>
      <c r="G23" s="722"/>
    </row>
    <row r="24" spans="1:9" ht="89.25" x14ac:dyDescent="0.25">
      <c r="A24" s="8">
        <v>12</v>
      </c>
      <c r="B24" s="1" t="s">
        <v>303</v>
      </c>
      <c r="C24" s="2" t="s">
        <v>308</v>
      </c>
      <c r="D24" s="6">
        <v>2</v>
      </c>
      <c r="E24" s="1" t="s">
        <v>18</v>
      </c>
      <c r="F24" s="729">
        <v>0</v>
      </c>
      <c r="G24" s="729">
        <v>0</v>
      </c>
      <c r="H24" s="26">
        <f>ROUND(D24*F24, 0)</f>
        <v>0</v>
      </c>
      <c r="I24" s="26">
        <f>ROUND(D24*G24, 0)</f>
        <v>0</v>
      </c>
    </row>
    <row r="25" spans="1:9" x14ac:dyDescent="0.25">
      <c r="F25" s="729"/>
      <c r="G25" s="729"/>
    </row>
    <row r="26" spans="1:9" ht="89.25" x14ac:dyDescent="0.25">
      <c r="A26" s="8">
        <v>13</v>
      </c>
      <c r="B26" s="1" t="s">
        <v>304</v>
      </c>
      <c r="C26" s="2" t="s">
        <v>310</v>
      </c>
      <c r="D26" s="6">
        <v>1</v>
      </c>
      <c r="E26" s="1" t="s">
        <v>18</v>
      </c>
      <c r="F26" s="729">
        <v>0</v>
      </c>
      <c r="G26" s="729">
        <v>0</v>
      </c>
      <c r="H26" s="26">
        <f>ROUND(D26*F26, 0)</f>
        <v>0</v>
      </c>
      <c r="I26" s="26">
        <f>ROUND(D26*G26, 0)</f>
        <v>0</v>
      </c>
    </row>
    <row r="27" spans="1:9" x14ac:dyDescent="0.25">
      <c r="A27" s="1"/>
      <c r="F27" s="722"/>
      <c r="G27" s="722"/>
    </row>
    <row r="28" spans="1:9" ht="89.25" x14ac:dyDescent="0.25">
      <c r="A28" s="8">
        <v>14</v>
      </c>
      <c r="B28" s="1" t="s">
        <v>305</v>
      </c>
      <c r="C28" s="2" t="s">
        <v>309</v>
      </c>
      <c r="D28" s="6">
        <v>1</v>
      </c>
      <c r="E28" s="1" t="s">
        <v>18</v>
      </c>
      <c r="F28" s="729">
        <v>0</v>
      </c>
      <c r="G28" s="729">
        <v>0</v>
      </c>
      <c r="H28" s="26">
        <f>ROUND(D28*F28, 0)</f>
        <v>0</v>
      </c>
      <c r="I28" s="26">
        <f>ROUND(D28*G28, 0)</f>
        <v>0</v>
      </c>
    </row>
    <row r="29" spans="1:9" x14ac:dyDescent="0.25">
      <c r="A29" s="1"/>
      <c r="F29" s="729"/>
      <c r="G29" s="729"/>
    </row>
    <row r="30" spans="1:9" ht="89.25" x14ac:dyDescent="0.25">
      <c r="A30" s="8">
        <v>15</v>
      </c>
      <c r="B30" s="1" t="s">
        <v>306</v>
      </c>
      <c r="C30" s="2" t="s">
        <v>331</v>
      </c>
      <c r="D30" s="6">
        <v>1</v>
      </c>
      <c r="E30" s="1" t="s">
        <v>18</v>
      </c>
      <c r="F30" s="727">
        <v>0</v>
      </c>
      <c r="G30" s="729">
        <v>0</v>
      </c>
      <c r="H30" s="26">
        <f>ROUND(D30*F30, 0)</f>
        <v>0</v>
      </c>
      <c r="I30" s="26">
        <f>ROUND(D30*G30, 0)</f>
        <v>0</v>
      </c>
    </row>
    <row r="31" spans="1:9" x14ac:dyDescent="0.25">
      <c r="A31" s="1"/>
      <c r="F31" s="729"/>
      <c r="G31" s="729"/>
    </row>
    <row r="32" spans="1:9" ht="89.25" x14ac:dyDescent="0.25">
      <c r="A32" s="8">
        <v>16</v>
      </c>
      <c r="B32" s="1" t="s">
        <v>307</v>
      </c>
      <c r="C32" s="2" t="s">
        <v>332</v>
      </c>
      <c r="D32" s="6">
        <v>1</v>
      </c>
      <c r="E32" s="1" t="s">
        <v>18</v>
      </c>
      <c r="F32" s="729">
        <v>0</v>
      </c>
      <c r="G32" s="729">
        <v>0</v>
      </c>
      <c r="H32" s="26">
        <f>ROUND(D32*F32, 0)</f>
        <v>0</v>
      </c>
      <c r="I32" s="26">
        <f>ROUND(D32*G32, 0)</f>
        <v>0</v>
      </c>
    </row>
    <row r="33" spans="1:9" x14ac:dyDescent="0.25">
      <c r="A33" s="1"/>
      <c r="F33" s="729"/>
      <c r="G33" s="729"/>
    </row>
    <row r="34" spans="1:9" s="45" customFormat="1" ht="153" x14ac:dyDescent="0.25">
      <c r="A34" s="46">
        <v>17</v>
      </c>
      <c r="B34" s="45" t="s">
        <v>323</v>
      </c>
      <c r="C34" s="39" t="s">
        <v>324</v>
      </c>
      <c r="D34" s="44">
        <v>2</v>
      </c>
      <c r="E34" s="45" t="s">
        <v>18</v>
      </c>
      <c r="F34" s="727">
        <v>0</v>
      </c>
      <c r="G34" s="727">
        <v>0</v>
      </c>
      <c r="H34" s="27">
        <f>ROUND(D34*F34, 0)</f>
        <v>0</v>
      </c>
      <c r="I34" s="27">
        <f>ROUND(D34*G34, 0)</f>
        <v>0</v>
      </c>
    </row>
    <row r="35" spans="1:9" s="45" customFormat="1" x14ac:dyDescent="0.25">
      <c r="D35" s="44"/>
      <c r="F35" s="727"/>
      <c r="G35" s="727"/>
      <c r="H35" s="27"/>
      <c r="I35" s="27"/>
    </row>
    <row r="36" spans="1:9" s="45" customFormat="1" ht="153" x14ac:dyDescent="0.25">
      <c r="A36" s="46">
        <v>18</v>
      </c>
      <c r="B36" s="45" t="s">
        <v>321</v>
      </c>
      <c r="C36" s="39" t="s">
        <v>322</v>
      </c>
      <c r="D36" s="44">
        <v>2</v>
      </c>
      <c r="E36" s="45" t="s">
        <v>18</v>
      </c>
      <c r="F36" s="727">
        <v>0</v>
      </c>
      <c r="G36" s="727">
        <v>0</v>
      </c>
      <c r="H36" s="27">
        <f>ROUND(D36*F36, 0)</f>
        <v>0</v>
      </c>
      <c r="I36" s="27">
        <f>ROUND(D36*G36, 0)</f>
        <v>0</v>
      </c>
    </row>
    <row r="37" spans="1:9" x14ac:dyDescent="0.25">
      <c r="A37" s="1"/>
      <c r="F37" s="729"/>
      <c r="G37" s="729"/>
    </row>
    <row r="38" spans="1:9" ht="38.25" x14ac:dyDescent="0.25">
      <c r="A38" s="8">
        <v>19</v>
      </c>
      <c r="B38" s="1" t="s">
        <v>166</v>
      </c>
      <c r="C38" s="2" t="s">
        <v>337</v>
      </c>
      <c r="D38" s="6">
        <v>1</v>
      </c>
      <c r="E38" s="1" t="s">
        <v>18</v>
      </c>
      <c r="F38" s="729">
        <v>0</v>
      </c>
      <c r="G38" s="729">
        <v>0</v>
      </c>
      <c r="H38" s="26">
        <f>ROUND(D38*F38, 0)</f>
        <v>0</v>
      </c>
      <c r="I38" s="26">
        <f>ROUND(D38*G38, 0)</f>
        <v>0</v>
      </c>
    </row>
    <row r="39" spans="1:9" x14ac:dyDescent="0.25">
      <c r="A39" s="1"/>
      <c r="C39" s="2"/>
      <c r="F39" s="729"/>
      <c r="G39" s="729"/>
    </row>
    <row r="40" spans="1:9" ht="38.25" x14ac:dyDescent="0.25">
      <c r="A40" s="8">
        <v>20</v>
      </c>
      <c r="B40" s="1" t="s">
        <v>167</v>
      </c>
      <c r="C40" s="2" t="s">
        <v>334</v>
      </c>
      <c r="D40" s="6">
        <v>2</v>
      </c>
      <c r="E40" s="1" t="s">
        <v>18</v>
      </c>
      <c r="F40" s="729">
        <v>0</v>
      </c>
      <c r="G40" s="729">
        <v>0</v>
      </c>
      <c r="H40" s="26">
        <f>ROUND(D40*F40, 0)</f>
        <v>0</v>
      </c>
      <c r="I40" s="26">
        <f>ROUND(D40*G40, 0)</f>
        <v>0</v>
      </c>
    </row>
    <row r="41" spans="1:9" x14ac:dyDescent="0.25">
      <c r="C41" s="2"/>
      <c r="F41" s="729"/>
      <c r="G41" s="729"/>
    </row>
    <row r="42" spans="1:9" x14ac:dyDescent="0.25">
      <c r="A42" s="1"/>
      <c r="F42" s="729"/>
      <c r="G42" s="729"/>
    </row>
    <row r="43" spans="1:9" s="45" customFormat="1" ht="38.25" x14ac:dyDescent="0.25">
      <c r="A43" s="46">
        <v>27</v>
      </c>
      <c r="B43" s="45" t="s">
        <v>339</v>
      </c>
      <c r="C43" s="39" t="s">
        <v>338</v>
      </c>
      <c r="D43" s="44">
        <v>3</v>
      </c>
      <c r="E43" s="45" t="s">
        <v>18</v>
      </c>
      <c r="F43" s="727">
        <v>0</v>
      </c>
      <c r="G43" s="727">
        <v>0</v>
      </c>
      <c r="H43" s="27">
        <f>ROUND(D43*F43, 0)</f>
        <v>0</v>
      </c>
      <c r="I43" s="27">
        <f>ROUND(D43*G43, 0)</f>
        <v>0</v>
      </c>
    </row>
    <row r="44" spans="1:9" x14ac:dyDescent="0.25">
      <c r="A44" s="1"/>
      <c r="F44" s="729"/>
      <c r="G44" s="729"/>
    </row>
    <row r="45" spans="1:9" ht="114.75" x14ac:dyDescent="0.25">
      <c r="A45" s="8">
        <v>28</v>
      </c>
      <c r="B45" s="1" t="s">
        <v>168</v>
      </c>
      <c r="C45" s="2" t="s">
        <v>169</v>
      </c>
      <c r="D45" s="6">
        <v>2</v>
      </c>
      <c r="E45" s="1" t="s">
        <v>18</v>
      </c>
      <c r="F45" s="729">
        <v>0</v>
      </c>
      <c r="G45" s="729">
        <v>0</v>
      </c>
      <c r="H45" s="26">
        <f>ROUND(D45*F45, 0)</f>
        <v>0</v>
      </c>
      <c r="I45" s="26">
        <f>ROUND(D45*G45, 0)</f>
        <v>0</v>
      </c>
    </row>
    <row r="46" spans="1:9" x14ac:dyDescent="0.25">
      <c r="F46" s="729"/>
      <c r="G46" s="729"/>
    </row>
    <row r="47" spans="1:9" ht="114.75" x14ac:dyDescent="0.25">
      <c r="A47" s="8">
        <v>29</v>
      </c>
      <c r="B47" s="1" t="s">
        <v>170</v>
      </c>
      <c r="C47" s="2" t="s">
        <v>333</v>
      </c>
      <c r="D47" s="6">
        <v>1</v>
      </c>
      <c r="E47" s="1" t="s">
        <v>18</v>
      </c>
      <c r="F47" s="729">
        <v>0</v>
      </c>
      <c r="G47" s="729">
        <v>0</v>
      </c>
      <c r="H47" s="26">
        <f>ROUND(D47*F47, 0)</f>
        <v>0</v>
      </c>
      <c r="I47" s="26">
        <f>ROUND(D47*G47, 0)</f>
        <v>0</v>
      </c>
    </row>
    <row r="48" spans="1:9" x14ac:dyDescent="0.25">
      <c r="F48" s="729"/>
      <c r="G48" s="729"/>
    </row>
    <row r="49" spans="1:9" ht="127.5" x14ac:dyDescent="0.25">
      <c r="A49" s="8">
        <v>30</v>
      </c>
      <c r="B49" s="1" t="s">
        <v>171</v>
      </c>
      <c r="C49" s="2" t="s">
        <v>172</v>
      </c>
      <c r="D49" s="6">
        <v>2</v>
      </c>
      <c r="E49" s="1" t="s">
        <v>18</v>
      </c>
      <c r="F49" s="729">
        <v>0</v>
      </c>
      <c r="G49" s="729">
        <v>0</v>
      </c>
      <c r="H49" s="26">
        <f>ROUND(D49*F49, 0)</f>
        <v>0</v>
      </c>
      <c r="I49" s="26">
        <f>ROUND(D49*G49, 0)</f>
        <v>0</v>
      </c>
    </row>
    <row r="50" spans="1:9" x14ac:dyDescent="0.25">
      <c r="F50" s="26"/>
      <c r="G50" s="26"/>
    </row>
    <row r="51" spans="1:9" s="9" customFormat="1" x14ac:dyDescent="0.25">
      <c r="A51" s="7"/>
      <c r="B51" s="3"/>
      <c r="C51" s="3" t="s">
        <v>29</v>
      </c>
      <c r="D51" s="5"/>
      <c r="E51" s="3"/>
      <c r="F51" s="25"/>
      <c r="G51" s="25"/>
      <c r="H51" s="25">
        <f>ROUND(SUM(H2:H50),0)</f>
        <v>0</v>
      </c>
      <c r="I51" s="25">
        <f>ROUND(SUM(I2:I50),0)</f>
        <v>0</v>
      </c>
    </row>
    <row r="55" spans="1:9" x14ac:dyDescent="0.25">
      <c r="D55" s="1"/>
      <c r="F55" s="1"/>
      <c r="G55" s="1"/>
      <c r="H55" s="1"/>
      <c r="I55" s="1"/>
    </row>
    <row r="56" spans="1:9" x14ac:dyDescent="0.25">
      <c r="D56" s="1"/>
      <c r="F56" s="1"/>
      <c r="G56" s="1"/>
      <c r="H56" s="1"/>
      <c r="I56" s="1"/>
    </row>
    <row r="57" spans="1:9" x14ac:dyDescent="0.25">
      <c r="D57" s="1"/>
      <c r="F57" s="1"/>
      <c r="G57" s="1"/>
      <c r="H57" s="1"/>
      <c r="I57" s="1"/>
    </row>
    <row r="58" spans="1:9" x14ac:dyDescent="0.25">
      <c r="D58" s="1"/>
      <c r="F58" s="1"/>
      <c r="G58" s="1"/>
      <c r="H58" s="1"/>
      <c r="I58" s="1"/>
    </row>
    <row r="59" spans="1:9" x14ac:dyDescent="0.25">
      <c r="D59" s="1"/>
      <c r="F59" s="1"/>
      <c r="G59" s="1"/>
      <c r="H59" s="1"/>
      <c r="I59" s="1"/>
    </row>
    <row r="60" spans="1:9" x14ac:dyDescent="0.25">
      <c r="D60" s="1"/>
      <c r="F60" s="1"/>
      <c r="G60" s="1"/>
      <c r="H60" s="1"/>
      <c r="I60" s="1"/>
    </row>
    <row r="61" spans="1:9" x14ac:dyDescent="0.25">
      <c r="D61" s="1"/>
      <c r="F61" s="1"/>
      <c r="G61" s="1"/>
      <c r="H61" s="1"/>
      <c r="I61" s="1"/>
    </row>
    <row r="62" spans="1:9" x14ac:dyDescent="0.25">
      <c r="D62" s="1"/>
      <c r="F62" s="1"/>
      <c r="G62" s="1"/>
      <c r="H62" s="1"/>
      <c r="I62" s="1"/>
    </row>
    <row r="63" spans="1:9" x14ac:dyDescent="0.25">
      <c r="D63" s="1"/>
      <c r="F63" s="1"/>
      <c r="G63" s="1"/>
      <c r="H63" s="1"/>
      <c r="I63" s="1"/>
    </row>
    <row r="65" spans="4:9" x14ac:dyDescent="0.25">
      <c r="D65" s="1"/>
      <c r="F65" s="1"/>
      <c r="G65" s="1"/>
      <c r="H65" s="1"/>
      <c r="I65" s="1"/>
    </row>
    <row r="66" spans="4:9" x14ac:dyDescent="0.25">
      <c r="D66" s="1"/>
      <c r="F66" s="1"/>
      <c r="G66" s="1"/>
      <c r="H66" s="1"/>
      <c r="I66" s="1"/>
    </row>
    <row r="67" spans="4:9" x14ac:dyDescent="0.25">
      <c r="D67" s="1"/>
      <c r="F67" s="1"/>
      <c r="G67" s="1"/>
      <c r="H67" s="1"/>
      <c r="I67" s="1"/>
    </row>
    <row r="69" spans="4:9" x14ac:dyDescent="0.25">
      <c r="D69" s="1"/>
      <c r="F69" s="1"/>
      <c r="G69" s="1"/>
      <c r="H69" s="1"/>
      <c r="I69" s="1"/>
    </row>
    <row r="70" spans="4:9" x14ac:dyDescent="0.25">
      <c r="D70" s="1"/>
      <c r="F70" s="1"/>
      <c r="G70" s="1"/>
      <c r="H70" s="1"/>
      <c r="I70" s="1"/>
    </row>
    <row r="71" spans="4:9" x14ac:dyDescent="0.25">
      <c r="D71" s="1"/>
      <c r="F71" s="1"/>
      <c r="G71" s="1"/>
      <c r="H71" s="1"/>
      <c r="I71" s="1"/>
    </row>
    <row r="72" spans="4:9" x14ac:dyDescent="0.25">
      <c r="D72" s="1"/>
      <c r="F72" s="1"/>
      <c r="G72" s="1"/>
      <c r="H72" s="1"/>
      <c r="I72" s="1"/>
    </row>
    <row r="73" spans="4:9" x14ac:dyDescent="0.25">
      <c r="D73" s="1"/>
      <c r="F73" s="1"/>
      <c r="G73" s="1"/>
      <c r="H73" s="1"/>
      <c r="I73" s="1"/>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Fa- és műanyag szerkezet elhelyezése</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4"/>
  <sheetViews>
    <sheetView view="pageBreakPreview" zoomScaleSheetLayoutView="100" workbookViewId="0">
      <selection activeCell="F2" sqref="F2:G42"/>
    </sheetView>
  </sheetViews>
  <sheetFormatPr defaultColWidth="11.42578125" defaultRowHeight="12.75" x14ac:dyDescent="0.25"/>
  <cols>
    <col min="1" max="1" width="4.28515625" style="8" customWidth="1"/>
    <col min="2" max="2" width="8.140625" style="1" customWidth="1"/>
    <col min="3" max="3" width="34.42578125" style="1" customWidth="1"/>
    <col min="4" max="4" width="6.7109375" style="6" customWidth="1"/>
    <col min="5" max="5" width="6.5703125" style="1" customWidth="1"/>
    <col min="6" max="6" width="9.28515625" style="6" customWidth="1"/>
    <col min="7" max="7" width="9.140625" style="6" bestFit="1" customWidth="1"/>
    <col min="8" max="9" width="11.28515625" style="26" customWidth="1"/>
    <col min="10" max="10" width="15.7109375" style="1" customWidth="1"/>
    <col min="11" max="16384" width="11.42578125" style="1"/>
  </cols>
  <sheetData>
    <row r="1" spans="1:9" s="4" customFormat="1" ht="25.5" x14ac:dyDescent="0.25">
      <c r="A1" s="7" t="s">
        <v>3</v>
      </c>
      <c r="B1" s="3" t="s">
        <v>1230</v>
      </c>
      <c r="C1" s="3" t="s">
        <v>5</v>
      </c>
      <c r="D1" s="5" t="s">
        <v>6</v>
      </c>
      <c r="E1" s="3" t="s">
        <v>7</v>
      </c>
      <c r="F1" s="5" t="s">
        <v>8</v>
      </c>
      <c r="G1" s="5" t="s">
        <v>9</v>
      </c>
      <c r="H1" s="25" t="s">
        <v>10</v>
      </c>
      <c r="I1" s="25" t="s">
        <v>11</v>
      </c>
    </row>
    <row r="2" spans="1:9" ht="153" x14ac:dyDescent="0.25">
      <c r="A2" s="8">
        <v>1</v>
      </c>
      <c r="B2" s="1" t="s">
        <v>174</v>
      </c>
      <c r="C2" s="2" t="s">
        <v>175</v>
      </c>
      <c r="D2" s="6">
        <v>1</v>
      </c>
      <c r="E2" s="1" t="s">
        <v>18</v>
      </c>
      <c r="F2" s="729">
        <v>0</v>
      </c>
      <c r="G2" s="729">
        <v>0</v>
      </c>
      <c r="H2" s="26">
        <f>ROUND(D2*F2, 0)</f>
        <v>0</v>
      </c>
      <c r="I2" s="26">
        <f>ROUND(D2*G2, 0)</f>
        <v>0</v>
      </c>
    </row>
    <row r="3" spans="1:9" ht="12.95" x14ac:dyDescent="0.2">
      <c r="F3" s="729"/>
      <c r="G3" s="729"/>
    </row>
    <row r="4" spans="1:9" ht="153" x14ac:dyDescent="0.25">
      <c r="A4" s="8">
        <v>2</v>
      </c>
      <c r="B4" s="1" t="s">
        <v>176</v>
      </c>
      <c r="C4" s="2" t="s">
        <v>177</v>
      </c>
      <c r="D4" s="6">
        <v>1</v>
      </c>
      <c r="E4" s="1" t="s">
        <v>18</v>
      </c>
      <c r="F4" s="729">
        <v>0</v>
      </c>
      <c r="G4" s="729">
        <v>0</v>
      </c>
      <c r="H4" s="26">
        <f>ROUND(D4*F4, 0)</f>
        <v>0</v>
      </c>
      <c r="I4" s="26">
        <f>ROUND(D4*G4, 0)</f>
        <v>0</v>
      </c>
    </row>
    <row r="5" spans="1:9" ht="12.95" x14ac:dyDescent="0.2">
      <c r="F5" s="729"/>
      <c r="G5" s="729"/>
    </row>
    <row r="6" spans="1:9" ht="153" x14ac:dyDescent="0.25">
      <c r="A6" s="8">
        <v>3</v>
      </c>
      <c r="B6" s="1" t="s">
        <v>178</v>
      </c>
      <c r="C6" s="2" t="s">
        <v>179</v>
      </c>
      <c r="D6" s="6">
        <v>1</v>
      </c>
      <c r="E6" s="1" t="s">
        <v>18</v>
      </c>
      <c r="F6" s="729">
        <v>0</v>
      </c>
      <c r="G6" s="729">
        <v>0</v>
      </c>
      <c r="H6" s="26">
        <f>ROUND(D6*F6, 0)</f>
        <v>0</v>
      </c>
      <c r="I6" s="26">
        <f>ROUND(D6*G6, 0)</f>
        <v>0</v>
      </c>
    </row>
    <row r="7" spans="1:9" ht="12.95" x14ac:dyDescent="0.2">
      <c r="F7" s="729"/>
      <c r="G7" s="729"/>
    </row>
    <row r="8" spans="1:9" ht="153" x14ac:dyDescent="0.25">
      <c r="A8" s="8">
        <v>4</v>
      </c>
      <c r="B8" s="1" t="s">
        <v>180</v>
      </c>
      <c r="C8" s="39" t="s">
        <v>325</v>
      </c>
      <c r="D8" s="6">
        <v>1</v>
      </c>
      <c r="E8" s="1" t="s">
        <v>18</v>
      </c>
      <c r="F8" s="729">
        <v>0</v>
      </c>
      <c r="G8" s="729">
        <v>0</v>
      </c>
      <c r="H8" s="26">
        <f>ROUND(D8*F8, 0)</f>
        <v>0</v>
      </c>
      <c r="I8" s="26">
        <f>ROUND(D8*G8, 0)</f>
        <v>0</v>
      </c>
    </row>
    <row r="9" spans="1:9" x14ac:dyDescent="0.25">
      <c r="F9" s="729"/>
      <c r="G9" s="729"/>
    </row>
    <row r="10" spans="1:9" ht="153" x14ac:dyDescent="0.25">
      <c r="A10" s="8">
        <v>5</v>
      </c>
      <c r="B10" s="1" t="s">
        <v>181</v>
      </c>
      <c r="C10" s="2" t="s">
        <v>182</v>
      </c>
      <c r="D10" s="6">
        <v>1</v>
      </c>
      <c r="E10" s="1" t="s">
        <v>18</v>
      </c>
      <c r="F10" s="729">
        <v>0</v>
      </c>
      <c r="G10" s="729">
        <v>0</v>
      </c>
      <c r="H10" s="26">
        <f>ROUND(D10*F10, 0)</f>
        <v>0</v>
      </c>
      <c r="I10" s="26">
        <f>ROUND(D10*G10, 0)</f>
        <v>0</v>
      </c>
    </row>
    <row r="11" spans="1:9" x14ac:dyDescent="0.25">
      <c r="F11" s="729"/>
      <c r="G11" s="729"/>
    </row>
    <row r="12" spans="1:9" ht="165.75" x14ac:dyDescent="0.25">
      <c r="A12" s="8">
        <v>6</v>
      </c>
      <c r="B12" s="1" t="s">
        <v>183</v>
      </c>
      <c r="C12" s="2" t="s">
        <v>184</v>
      </c>
      <c r="D12" s="6">
        <v>4</v>
      </c>
      <c r="E12" s="1" t="s">
        <v>18</v>
      </c>
      <c r="F12" s="729">
        <v>0</v>
      </c>
      <c r="G12" s="729">
        <v>0</v>
      </c>
      <c r="H12" s="26">
        <f>ROUND(D12*F12, 0)</f>
        <v>0</v>
      </c>
      <c r="I12" s="26">
        <f>ROUND(D12*G12, 0)</f>
        <v>0</v>
      </c>
    </row>
    <row r="13" spans="1:9" x14ac:dyDescent="0.25">
      <c r="F13" s="729"/>
      <c r="G13" s="729"/>
    </row>
    <row r="14" spans="1:9" ht="165.75" x14ac:dyDescent="0.25">
      <c r="A14" s="8">
        <v>7</v>
      </c>
      <c r="B14" s="1" t="s">
        <v>185</v>
      </c>
      <c r="C14" s="2" t="s">
        <v>186</v>
      </c>
      <c r="D14" s="6">
        <v>2</v>
      </c>
      <c r="E14" s="1" t="s">
        <v>18</v>
      </c>
      <c r="F14" s="729">
        <v>0</v>
      </c>
      <c r="G14" s="729">
        <v>0</v>
      </c>
      <c r="H14" s="26">
        <f>ROUND(D14*F14, 0)</f>
        <v>0</v>
      </c>
      <c r="I14" s="26">
        <f>ROUND(D14*G14, 0)</f>
        <v>0</v>
      </c>
    </row>
    <row r="15" spans="1:9" x14ac:dyDescent="0.25">
      <c r="F15" s="729"/>
      <c r="G15" s="729"/>
    </row>
    <row r="16" spans="1:9" ht="165.75" x14ac:dyDescent="0.25">
      <c r="A16" s="8">
        <v>8</v>
      </c>
      <c r="B16" s="1" t="s">
        <v>187</v>
      </c>
      <c r="C16" s="2" t="s">
        <v>188</v>
      </c>
      <c r="D16" s="6">
        <v>1</v>
      </c>
      <c r="E16" s="1" t="s">
        <v>18</v>
      </c>
      <c r="F16" s="729">
        <v>0</v>
      </c>
      <c r="G16" s="729">
        <v>0</v>
      </c>
      <c r="H16" s="26">
        <f>ROUND(D16*F16, 0)</f>
        <v>0</v>
      </c>
      <c r="I16" s="26">
        <f>ROUND(D16*G16, 0)</f>
        <v>0</v>
      </c>
    </row>
    <row r="17" spans="1:9" x14ac:dyDescent="0.25">
      <c r="F17" s="729"/>
      <c r="G17" s="729"/>
    </row>
    <row r="18" spans="1:9" ht="153" x14ac:dyDescent="0.25">
      <c r="A18" s="8">
        <v>9</v>
      </c>
      <c r="B18" s="1" t="s">
        <v>189</v>
      </c>
      <c r="C18" s="2" t="s">
        <v>190</v>
      </c>
      <c r="D18" s="6">
        <v>1</v>
      </c>
      <c r="E18" s="1" t="s">
        <v>18</v>
      </c>
      <c r="F18" s="729">
        <v>0</v>
      </c>
      <c r="G18" s="729">
        <v>0</v>
      </c>
      <c r="H18" s="26">
        <f>ROUND(D18*F18, 0)</f>
        <v>0</v>
      </c>
      <c r="I18" s="26">
        <f>ROUND(D18*G18, 0)</f>
        <v>0</v>
      </c>
    </row>
    <row r="19" spans="1:9" x14ac:dyDescent="0.25">
      <c r="F19" s="729"/>
      <c r="G19" s="729"/>
    </row>
    <row r="20" spans="1:9" ht="153" x14ac:dyDescent="0.25">
      <c r="A20" s="8">
        <v>10</v>
      </c>
      <c r="B20" s="1" t="s">
        <v>191</v>
      </c>
      <c r="C20" s="2" t="s">
        <v>192</v>
      </c>
      <c r="D20" s="6">
        <v>1</v>
      </c>
      <c r="E20" s="1" t="s">
        <v>18</v>
      </c>
      <c r="F20" s="729">
        <v>0</v>
      </c>
      <c r="G20" s="729">
        <v>0</v>
      </c>
      <c r="H20" s="26">
        <f>ROUND(D20*F20, 0)</f>
        <v>0</v>
      </c>
      <c r="I20" s="26">
        <f>ROUND(D20*G20, 0)</f>
        <v>0</v>
      </c>
    </row>
    <row r="21" spans="1:9" x14ac:dyDescent="0.25">
      <c r="F21" s="729"/>
      <c r="G21" s="729"/>
    </row>
    <row r="22" spans="1:9" ht="153" x14ac:dyDescent="0.25">
      <c r="A22" s="8">
        <v>11</v>
      </c>
      <c r="B22" s="1" t="s">
        <v>193</v>
      </c>
      <c r="C22" s="2" t="s">
        <v>329</v>
      </c>
      <c r="D22" s="6">
        <v>1</v>
      </c>
      <c r="E22" s="1" t="s">
        <v>18</v>
      </c>
      <c r="F22" s="729">
        <v>0</v>
      </c>
      <c r="G22" s="729">
        <v>0</v>
      </c>
      <c r="H22" s="26">
        <f>ROUND(D22*F22, 0)</f>
        <v>0</v>
      </c>
      <c r="I22" s="26">
        <f>ROUND(D22*G22, 0)</f>
        <v>0</v>
      </c>
    </row>
    <row r="23" spans="1:9" x14ac:dyDescent="0.25">
      <c r="F23" s="729"/>
      <c r="G23" s="729"/>
    </row>
    <row r="24" spans="1:9" ht="140.25" x14ac:dyDescent="0.25">
      <c r="A24" s="8">
        <v>12</v>
      </c>
      <c r="B24" s="1" t="s">
        <v>194</v>
      </c>
      <c r="C24" s="2" t="s">
        <v>330</v>
      </c>
      <c r="D24" s="6">
        <v>1</v>
      </c>
      <c r="E24" s="1" t="s">
        <v>18</v>
      </c>
      <c r="F24" s="729">
        <v>0</v>
      </c>
      <c r="G24" s="729">
        <v>0</v>
      </c>
      <c r="H24" s="26">
        <f>ROUND(D24*F24, 0)</f>
        <v>0</v>
      </c>
      <c r="I24" s="26">
        <f>ROUND(D24*G24, 0)</f>
        <v>0</v>
      </c>
    </row>
    <row r="25" spans="1:9" x14ac:dyDescent="0.25">
      <c r="F25" s="729"/>
      <c r="G25" s="729"/>
    </row>
    <row r="26" spans="1:9" ht="89.25" x14ac:dyDescent="0.25">
      <c r="A26" s="8">
        <v>13</v>
      </c>
      <c r="B26" s="1" t="s">
        <v>195</v>
      </c>
      <c r="C26" s="2" t="s">
        <v>196</v>
      </c>
      <c r="D26" s="6">
        <v>2</v>
      </c>
      <c r="E26" s="1" t="s">
        <v>18</v>
      </c>
      <c r="F26" s="729">
        <v>0</v>
      </c>
      <c r="G26" s="729">
        <v>0</v>
      </c>
      <c r="H26" s="26">
        <f>ROUND(D26*F26, 0)</f>
        <v>0</v>
      </c>
      <c r="I26" s="26">
        <f>ROUND(D26*G26, 0)</f>
        <v>0</v>
      </c>
    </row>
    <row r="27" spans="1:9" x14ac:dyDescent="0.25">
      <c r="F27" s="729"/>
      <c r="G27" s="729"/>
    </row>
    <row r="28" spans="1:9" ht="89.25" x14ac:dyDescent="0.25">
      <c r="A28" s="8">
        <v>14</v>
      </c>
      <c r="B28" s="1" t="s">
        <v>197</v>
      </c>
      <c r="C28" s="2" t="s">
        <v>198</v>
      </c>
      <c r="D28" s="6">
        <v>1</v>
      </c>
      <c r="E28" s="1" t="s">
        <v>18</v>
      </c>
      <c r="F28" s="729">
        <v>0</v>
      </c>
      <c r="G28" s="729">
        <v>0</v>
      </c>
      <c r="H28" s="26">
        <f>ROUND(D28*F28, 0)</f>
        <v>0</v>
      </c>
      <c r="I28" s="26">
        <f>ROUND(D28*G28, 0)</f>
        <v>0</v>
      </c>
    </row>
    <row r="29" spans="1:9" x14ac:dyDescent="0.25">
      <c r="F29" s="722"/>
      <c r="G29" s="722"/>
    </row>
    <row r="30" spans="1:9" ht="89.25" x14ac:dyDescent="0.25">
      <c r="A30" s="8">
        <v>15</v>
      </c>
      <c r="B30" s="1" t="s">
        <v>199</v>
      </c>
      <c r="C30" s="2" t="s">
        <v>200</v>
      </c>
      <c r="D30" s="6">
        <v>1</v>
      </c>
      <c r="E30" s="1" t="s">
        <v>18</v>
      </c>
      <c r="F30" s="729">
        <v>0</v>
      </c>
      <c r="G30" s="729">
        <v>0</v>
      </c>
      <c r="H30" s="26">
        <f>ROUND(D30*F30, 0)</f>
        <v>0</v>
      </c>
      <c r="I30" s="26">
        <f>ROUND(D30*G30, 0)</f>
        <v>0</v>
      </c>
    </row>
    <row r="31" spans="1:9" x14ac:dyDescent="0.25">
      <c r="F31" s="722"/>
      <c r="G31" s="722"/>
    </row>
    <row r="32" spans="1:9" ht="76.5" x14ac:dyDescent="0.25">
      <c r="A32" s="8">
        <v>16</v>
      </c>
      <c r="B32" s="1" t="s">
        <v>201</v>
      </c>
      <c r="C32" s="2" t="s">
        <v>346</v>
      </c>
      <c r="D32" s="6">
        <v>20</v>
      </c>
      <c r="E32" s="1" t="s">
        <v>23</v>
      </c>
      <c r="F32" s="729"/>
      <c r="G32" s="729">
        <v>0</v>
      </c>
      <c r="H32" s="26">
        <f>ROUND(D32*F32, 0)</f>
        <v>0</v>
      </c>
      <c r="I32" s="26">
        <f>ROUND(D32*G32, 0)</f>
        <v>0</v>
      </c>
    </row>
    <row r="33" spans="1:9" x14ac:dyDescent="0.25">
      <c r="F33" s="722"/>
      <c r="G33" s="722"/>
    </row>
    <row r="34" spans="1:9" ht="38.25" x14ac:dyDescent="0.25">
      <c r="A34" s="8">
        <v>17</v>
      </c>
      <c r="B34" s="1" t="s">
        <v>202</v>
      </c>
      <c r="C34" s="2" t="s">
        <v>341</v>
      </c>
      <c r="D34" s="6">
        <v>1</v>
      </c>
      <c r="E34" s="1" t="s">
        <v>18</v>
      </c>
      <c r="F34" s="729">
        <v>0</v>
      </c>
      <c r="G34" s="729">
        <v>0</v>
      </c>
      <c r="H34" s="26">
        <f>ROUND(D34*F34, 0)</f>
        <v>0</v>
      </c>
      <c r="I34" s="26">
        <f>ROUND(D34*G34, 0)</f>
        <v>0</v>
      </c>
    </row>
    <row r="35" spans="1:9" x14ac:dyDescent="0.25">
      <c r="F35" s="722"/>
      <c r="G35" s="722"/>
    </row>
    <row r="36" spans="1:9" ht="38.25" x14ac:dyDescent="0.25">
      <c r="A36" s="8">
        <v>18</v>
      </c>
      <c r="B36" s="1" t="s">
        <v>203</v>
      </c>
      <c r="C36" s="2" t="s">
        <v>342</v>
      </c>
      <c r="D36" s="6">
        <v>1</v>
      </c>
      <c r="E36" s="1" t="s">
        <v>18</v>
      </c>
      <c r="F36" s="729">
        <v>0</v>
      </c>
      <c r="G36" s="729">
        <v>0</v>
      </c>
      <c r="H36" s="26">
        <f>ROUND(D36*F36, 0)</f>
        <v>0</v>
      </c>
      <c r="I36" s="26">
        <f>ROUND(D36*G36, 0)</f>
        <v>0</v>
      </c>
    </row>
    <row r="37" spans="1:9" x14ac:dyDescent="0.25">
      <c r="F37" s="729"/>
      <c r="G37" s="729"/>
    </row>
    <row r="38" spans="1:9" ht="38.25" x14ac:dyDescent="0.25">
      <c r="A38" s="8">
        <v>19</v>
      </c>
      <c r="B38" s="1" t="s">
        <v>204</v>
      </c>
      <c r="C38" s="2" t="s">
        <v>343</v>
      </c>
      <c r="D38" s="6">
        <v>1</v>
      </c>
      <c r="E38" s="1" t="s">
        <v>18</v>
      </c>
      <c r="F38" s="729">
        <v>0</v>
      </c>
      <c r="G38" s="729">
        <v>0</v>
      </c>
      <c r="H38" s="26">
        <f>ROUND(D38*F38, 0)</f>
        <v>0</v>
      </c>
      <c r="I38" s="26">
        <f>ROUND(D38*G38, 0)</f>
        <v>0</v>
      </c>
    </row>
    <row r="39" spans="1:9" x14ac:dyDescent="0.25">
      <c r="F39" s="729"/>
      <c r="G39" s="729"/>
    </row>
    <row r="40" spans="1:9" s="45" customFormat="1" ht="38.25" x14ac:dyDescent="0.25">
      <c r="A40" s="46">
        <v>20</v>
      </c>
      <c r="B40" s="45" t="s">
        <v>344</v>
      </c>
      <c r="C40" s="45" t="s">
        <v>347</v>
      </c>
      <c r="D40" s="44">
        <v>24</v>
      </c>
      <c r="E40" s="45" t="s">
        <v>18</v>
      </c>
      <c r="F40" s="727">
        <v>0</v>
      </c>
      <c r="G40" s="727">
        <v>0</v>
      </c>
      <c r="H40" s="27">
        <f>ROUND(D40*F40, 0)</f>
        <v>0</v>
      </c>
      <c r="I40" s="27">
        <f>ROUND(D40*G40, 0)</f>
        <v>0</v>
      </c>
    </row>
    <row r="41" spans="1:9" s="45" customFormat="1" x14ac:dyDescent="0.25">
      <c r="A41" s="46"/>
      <c r="D41" s="44"/>
      <c r="F41" s="728"/>
      <c r="G41" s="728"/>
      <c r="H41" s="27"/>
      <c r="I41" s="27"/>
    </row>
    <row r="42" spans="1:9" s="45" customFormat="1" ht="38.25" x14ac:dyDescent="0.25">
      <c r="A42" s="46">
        <v>21</v>
      </c>
      <c r="B42" s="45" t="s">
        <v>345</v>
      </c>
      <c r="C42" s="45" t="s">
        <v>348</v>
      </c>
      <c r="D42" s="44">
        <v>5</v>
      </c>
      <c r="E42" s="45" t="s">
        <v>18</v>
      </c>
      <c r="F42" s="727">
        <v>0</v>
      </c>
      <c r="G42" s="727">
        <v>0</v>
      </c>
      <c r="H42" s="27">
        <f>ROUND(D42*F42, 0)</f>
        <v>0</v>
      </c>
      <c r="I42" s="27">
        <f>ROUND(D42*G42, 0)</f>
        <v>0</v>
      </c>
    </row>
    <row r="43" spans="1:9" x14ac:dyDescent="0.25">
      <c r="F43" s="26"/>
      <c r="G43" s="26"/>
    </row>
    <row r="44" spans="1:9" s="9" customFormat="1" x14ac:dyDescent="0.25">
      <c r="A44" s="7"/>
      <c r="B44" s="3"/>
      <c r="C44" s="3" t="s">
        <v>29</v>
      </c>
      <c r="D44" s="5"/>
      <c r="E44" s="3"/>
      <c r="F44" s="25"/>
      <c r="G44" s="25"/>
      <c r="H44" s="25">
        <f>ROUND(SUM(H2:H43),0)</f>
        <v>0</v>
      </c>
      <c r="I44" s="25">
        <f>ROUND(SUM(I2:I43),0)</f>
        <v>0</v>
      </c>
    </row>
  </sheetData>
  <sheetProtection password="CF63" sheet="1" objects="1" scenarios="1" formatCells="0" formatColumns="0" formatRows="0"/>
  <phoneticPr fontId="4" type="noConversion"/>
  <pageMargins left="0.23622047244094491" right="0.23622047244094491" top="0.70866141732283472" bottom="0.70866141732283472" header="0.43307086614173229" footer="0.43307086614173229"/>
  <pageSetup paperSize="9" orientation="portrait" horizontalDpi="300" verticalDpi="300" r:id="rId1"/>
  <headerFooter>
    <oddHeader>&amp;L&amp;"Times New Roman CE,bold"&amp;10 Fém nyílászáró és épületlakatos-szerkezet elhelyezése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D39"/>
  <sheetViews>
    <sheetView view="pageBreakPreview" topLeftCell="A4" zoomScaleSheetLayoutView="100" workbookViewId="0">
      <selection activeCell="C25" sqref="C25"/>
    </sheetView>
  </sheetViews>
  <sheetFormatPr defaultColWidth="11.42578125" defaultRowHeight="15.75" x14ac:dyDescent="0.25"/>
  <cols>
    <col min="1" max="1" width="36.42578125" style="11" customWidth="1"/>
    <col min="2" max="2" width="10.7109375" style="11" customWidth="1"/>
    <col min="3" max="4" width="19.7109375" style="12" customWidth="1"/>
    <col min="5" max="16384" width="11.42578125" style="11"/>
  </cols>
  <sheetData>
    <row r="1" spans="1:4" s="10" customFormat="1" ht="15.95" x14ac:dyDescent="0.2">
      <c r="A1" s="627"/>
      <c r="B1" s="628"/>
      <c r="C1" s="628"/>
      <c r="D1" s="628"/>
    </row>
    <row r="2" spans="1:4" s="10" customFormat="1" ht="15.95" x14ac:dyDescent="0.2">
      <c r="A2" s="627"/>
      <c r="B2" s="628"/>
      <c r="C2" s="628"/>
      <c r="D2" s="628"/>
    </row>
    <row r="3" spans="1:4" s="10" customFormat="1" ht="15.95" x14ac:dyDescent="0.2">
      <c r="A3" s="627"/>
      <c r="B3" s="628"/>
      <c r="C3" s="628"/>
      <c r="D3" s="628"/>
    </row>
    <row r="4" spans="1:4" ht="15.95" x14ac:dyDescent="0.2">
      <c r="A4" s="629"/>
      <c r="B4" s="628"/>
      <c r="C4" s="628"/>
      <c r="D4" s="628"/>
    </row>
    <row r="5" spans="1:4" ht="15.95" x14ac:dyDescent="0.2">
      <c r="A5" s="629"/>
      <c r="B5" s="628"/>
      <c r="C5" s="628"/>
      <c r="D5" s="628"/>
    </row>
    <row r="6" spans="1:4" ht="15.95" x14ac:dyDescent="0.2">
      <c r="A6" s="629"/>
      <c r="B6" s="628"/>
      <c r="C6" s="628"/>
      <c r="D6" s="628"/>
    </row>
    <row r="7" spans="1:4" ht="15.95" x14ac:dyDescent="0.2">
      <c r="A7" s="629"/>
      <c r="B7" s="628"/>
      <c r="C7" s="628"/>
      <c r="D7" s="628"/>
    </row>
    <row r="9" spans="1:4" x14ac:dyDescent="0.25">
      <c r="A9" s="11" t="s">
        <v>276</v>
      </c>
      <c r="C9" s="12" t="s">
        <v>277</v>
      </c>
    </row>
    <row r="10" spans="1:4" x14ac:dyDescent="0.25">
      <c r="A10" s="11" t="s">
        <v>278</v>
      </c>
      <c r="C10" s="12" t="s">
        <v>277</v>
      </c>
    </row>
    <row r="11" spans="1:4" x14ac:dyDescent="0.25">
      <c r="A11" s="11" t="s">
        <v>296</v>
      </c>
      <c r="C11" s="12" t="s">
        <v>297</v>
      </c>
    </row>
    <row r="12" spans="1:4" x14ac:dyDescent="0.25">
      <c r="A12" s="11" t="s">
        <v>279</v>
      </c>
      <c r="C12" s="12" t="s">
        <v>282</v>
      </c>
    </row>
    <row r="13" spans="1:4" x14ac:dyDescent="0.25">
      <c r="A13" s="11" t="s">
        <v>280</v>
      </c>
    </row>
    <row r="14" spans="1:4" ht="15.95" x14ac:dyDescent="0.2">
      <c r="A14" s="11" t="s">
        <v>277</v>
      </c>
    </row>
    <row r="15" spans="1:4" x14ac:dyDescent="0.25">
      <c r="A15" s="11" t="s">
        <v>281</v>
      </c>
      <c r="C15" s="11"/>
    </row>
    <row r="16" spans="1:4" x14ac:dyDescent="0.25">
      <c r="A16" s="11" t="s">
        <v>283</v>
      </c>
    </row>
    <row r="17" spans="1:4" x14ac:dyDescent="0.25">
      <c r="A17" s="11" t="s">
        <v>888</v>
      </c>
    </row>
    <row r="18" spans="1:4" ht="15.95" x14ac:dyDescent="0.2">
      <c r="A18" s="11" t="s">
        <v>284</v>
      </c>
    </row>
    <row r="19" spans="1:4" x14ac:dyDescent="0.25">
      <c r="A19" s="11" t="s">
        <v>285</v>
      </c>
    </row>
    <row r="20" spans="1:4" ht="15.95" x14ac:dyDescent="0.2">
      <c r="A20" s="11" t="s">
        <v>284</v>
      </c>
    </row>
    <row r="22" spans="1:4" ht="21" x14ac:dyDescent="0.25">
      <c r="A22" s="630" t="s">
        <v>286</v>
      </c>
      <c r="B22" s="631"/>
      <c r="C22" s="631"/>
      <c r="D22" s="631"/>
    </row>
    <row r="23" spans="1:4" ht="15.95" x14ac:dyDescent="0.2">
      <c r="A23" s="18"/>
      <c r="B23" s="19"/>
      <c r="C23" s="19"/>
      <c r="D23" s="19"/>
    </row>
    <row r="24" spans="1:4" x14ac:dyDescent="0.25">
      <c r="A24" s="13" t="s">
        <v>287</v>
      </c>
      <c r="B24" s="13"/>
      <c r="C24" s="14" t="s">
        <v>288</v>
      </c>
      <c r="D24" s="14" t="s">
        <v>289</v>
      </c>
    </row>
    <row r="25" spans="1:4" x14ac:dyDescent="0.25">
      <c r="A25" s="13" t="s">
        <v>290</v>
      </c>
      <c r="B25" s="13"/>
      <c r="C25" s="15">
        <f>FŐÖSSZESÍTŐ!D18</f>
        <v>0</v>
      </c>
      <c r="D25" s="15">
        <f>FŐÖSSZESÍTŐ!E18</f>
        <v>0</v>
      </c>
    </row>
    <row r="26" spans="1:4" x14ac:dyDescent="0.25">
      <c r="A26" s="13" t="s">
        <v>291</v>
      </c>
      <c r="B26" s="13"/>
      <c r="C26" s="15">
        <f>ROUND(C25,0)</f>
        <v>0</v>
      </c>
      <c r="D26" s="15">
        <f>ROUND(D25,0)</f>
        <v>0</v>
      </c>
    </row>
    <row r="27" spans="1:4" x14ac:dyDescent="0.25">
      <c r="A27" s="11" t="s">
        <v>292</v>
      </c>
      <c r="C27" s="632">
        <f>ROUND(C26+D26,0)</f>
        <v>0</v>
      </c>
      <c r="D27" s="632"/>
    </row>
    <row r="28" spans="1:4" x14ac:dyDescent="0.25">
      <c r="A28" s="13" t="s">
        <v>293</v>
      </c>
      <c r="B28" s="16">
        <v>0.27</v>
      </c>
      <c r="C28" s="633">
        <f>ROUND(C27*B28,0)</f>
        <v>0</v>
      </c>
      <c r="D28" s="633"/>
    </row>
    <row r="29" spans="1:4" x14ac:dyDescent="0.25">
      <c r="A29" s="13" t="s">
        <v>294</v>
      </c>
      <c r="B29" s="13"/>
      <c r="C29" s="634">
        <f>ROUND(C27+C28,0)</f>
        <v>0</v>
      </c>
      <c r="D29" s="634"/>
    </row>
    <row r="33" spans="1:3" ht="15.95" x14ac:dyDescent="0.2">
      <c r="C33" s="11"/>
    </row>
    <row r="35" spans="1:3" ht="15.95" x14ac:dyDescent="0.2">
      <c r="A35" s="17"/>
    </row>
    <row r="36" spans="1:3" x14ac:dyDescent="0.25">
      <c r="A36" s="17"/>
    </row>
    <row r="37" spans="1:3" x14ac:dyDescent="0.25">
      <c r="A37" s="17"/>
    </row>
    <row r="39" spans="1:3" x14ac:dyDescent="0.25">
      <c r="B39" s="626" t="s">
        <v>295</v>
      </c>
      <c r="C39" s="626"/>
    </row>
  </sheetData>
  <sheetProtection password="CF63" sheet="1" objects="1" scenarios="1" formatCells="0" formatColumns="0" formatRows="0"/>
  <mergeCells count="12">
    <mergeCell ref="B39:C39"/>
    <mergeCell ref="A1:D1"/>
    <mergeCell ref="A2:D2"/>
    <mergeCell ref="A3:D3"/>
    <mergeCell ref="A4:D4"/>
    <mergeCell ref="A5:D5"/>
    <mergeCell ref="A6:D6"/>
    <mergeCell ref="A7:D7"/>
    <mergeCell ref="A22:D22"/>
    <mergeCell ref="C27:D27"/>
    <mergeCell ref="C28:D28"/>
    <mergeCell ref="C29:D29"/>
  </mergeCells>
  <phoneticPr fontId="4" type="noConversion"/>
  <printOptions horizontalCentered="1"/>
  <pageMargins left="0.59055118110236227" right="0.59055118110236227" top="0.98425196850393704" bottom="0.98425196850393704" header="0.43307086614173229" footer="0.43307086614173229"/>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6"/>
  <sheetViews>
    <sheetView view="pageBreakPreview" zoomScaleSheetLayoutView="100" workbookViewId="0">
      <selection activeCell="F2" sqref="F2:G4"/>
    </sheetView>
  </sheetViews>
  <sheetFormatPr defaultColWidth="11.42578125" defaultRowHeight="12.75" x14ac:dyDescent="0.25"/>
  <cols>
    <col min="1" max="1" width="4.28515625" style="8" customWidth="1"/>
    <col min="2" max="2" width="9.28515625" style="1" customWidth="1"/>
    <col min="3" max="3" width="35.28515625" style="1" customWidth="1"/>
    <col min="4" max="4" width="6.7109375" style="6" customWidth="1"/>
    <col min="5" max="5" width="6.7109375" style="1" customWidth="1"/>
    <col min="6" max="7" width="8.28515625" style="6" customWidth="1"/>
    <col min="8" max="8" width="11" style="26" customWidth="1"/>
    <col min="9" max="9" width="11.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102" x14ac:dyDescent="0.25">
      <c r="A2" s="8">
        <v>1</v>
      </c>
      <c r="B2" s="1" t="s">
        <v>206</v>
      </c>
      <c r="C2" s="2" t="s">
        <v>207</v>
      </c>
      <c r="D2" s="6">
        <v>3331</v>
      </c>
      <c r="E2" s="1" t="s">
        <v>32</v>
      </c>
      <c r="F2" s="722">
        <v>0</v>
      </c>
      <c r="G2" s="722">
        <v>0</v>
      </c>
      <c r="H2" s="26">
        <f>ROUND(D2*F2, 0)</f>
        <v>0</v>
      </c>
      <c r="I2" s="26">
        <f>ROUND(D2*G2, 0)</f>
        <v>0</v>
      </c>
    </row>
    <row r="3" spans="1:9" x14ac:dyDescent="0.25">
      <c r="F3" s="722"/>
      <c r="G3" s="722"/>
    </row>
    <row r="4" spans="1:9" ht="76.5" x14ac:dyDescent="0.25">
      <c r="A4" s="8">
        <v>2</v>
      </c>
      <c r="B4" s="1" t="s">
        <v>208</v>
      </c>
      <c r="C4" s="2" t="s">
        <v>209</v>
      </c>
      <c r="D4" s="6">
        <v>3331</v>
      </c>
      <c r="E4" s="1" t="s">
        <v>32</v>
      </c>
      <c r="F4" s="722">
        <v>0</v>
      </c>
      <c r="G4" s="722">
        <v>0</v>
      </c>
      <c r="H4" s="26">
        <f>ROUND(D4*F4, 0)</f>
        <v>0</v>
      </c>
      <c r="I4" s="26">
        <f>ROUND(D4*G4, 0)</f>
        <v>0</v>
      </c>
    </row>
    <row r="6" spans="1:9" s="9" customFormat="1" x14ac:dyDescent="0.25">
      <c r="A6" s="7"/>
      <c r="B6" s="3"/>
      <c r="C6" s="3" t="s">
        <v>29</v>
      </c>
      <c r="D6" s="5"/>
      <c r="E6" s="3"/>
      <c r="F6" s="5"/>
      <c r="G6" s="5"/>
      <c r="H6" s="25">
        <f>ROUND(SUM(H2:H5),0)</f>
        <v>0</v>
      </c>
      <c r="I6" s="25">
        <f>ROUND(SUM(I2:I5),0)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Felületképzés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58"/>
  <sheetViews>
    <sheetView view="pageBreakPreview" zoomScaleSheetLayoutView="100" workbookViewId="0">
      <selection activeCell="F2" sqref="F2:G56"/>
    </sheetView>
  </sheetViews>
  <sheetFormatPr defaultColWidth="11.42578125" defaultRowHeight="12.75" x14ac:dyDescent="0.25"/>
  <cols>
    <col min="1" max="1" width="4.28515625" style="8" customWidth="1"/>
    <col min="2" max="2" width="9.28515625" style="1" customWidth="1"/>
    <col min="3" max="3" width="34.28515625" style="1" customWidth="1"/>
    <col min="4" max="4" width="6.7109375" style="6" customWidth="1"/>
    <col min="5" max="5" width="6.7109375" style="1" customWidth="1"/>
    <col min="6" max="7" width="8.28515625" style="6" customWidth="1"/>
    <col min="8" max="8" width="11.28515625" style="26" customWidth="1"/>
    <col min="9"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89.25" x14ac:dyDescent="0.25">
      <c r="A2" s="8">
        <v>1</v>
      </c>
      <c r="B2" s="1" t="s">
        <v>211</v>
      </c>
      <c r="C2" s="2" t="s">
        <v>212</v>
      </c>
      <c r="D2" s="6">
        <v>417.8</v>
      </c>
      <c r="E2" s="1" t="s">
        <v>32</v>
      </c>
      <c r="F2" s="722">
        <v>0</v>
      </c>
      <c r="G2" s="722">
        <v>0</v>
      </c>
      <c r="H2" s="26">
        <f>ROUND(D2*F2, 0)</f>
        <v>0</v>
      </c>
      <c r="I2" s="26">
        <f>ROUND(D2*G2, 0)</f>
        <v>0</v>
      </c>
    </row>
    <row r="3" spans="1:9" x14ac:dyDescent="0.25">
      <c r="F3" s="722"/>
      <c r="G3" s="722"/>
    </row>
    <row r="4" spans="1:9" ht="89.25" x14ac:dyDescent="0.25">
      <c r="A4" s="8">
        <v>2</v>
      </c>
      <c r="B4" s="1" t="s">
        <v>213</v>
      </c>
      <c r="C4" s="2" t="s">
        <v>214</v>
      </c>
      <c r="D4" s="6">
        <v>111.8</v>
      </c>
      <c r="E4" s="1" t="s">
        <v>32</v>
      </c>
      <c r="F4" s="722">
        <v>0</v>
      </c>
      <c r="G4" s="722">
        <v>0</v>
      </c>
      <c r="H4" s="26">
        <f>ROUND(D4*F4, 0)</f>
        <v>0</v>
      </c>
      <c r="I4" s="26">
        <f>ROUND(D4*G4, 0)</f>
        <v>0</v>
      </c>
    </row>
    <row r="5" spans="1:9" x14ac:dyDescent="0.25">
      <c r="F5" s="722"/>
      <c r="G5" s="722"/>
    </row>
    <row r="6" spans="1:9" ht="140.25" x14ac:dyDescent="0.25">
      <c r="A6" s="8">
        <v>3</v>
      </c>
      <c r="B6" s="1" t="s">
        <v>215</v>
      </c>
      <c r="C6" s="2" t="s">
        <v>216</v>
      </c>
      <c r="D6" s="6">
        <v>8</v>
      </c>
      <c r="E6" s="1" t="s">
        <v>32</v>
      </c>
      <c r="F6" s="722">
        <v>0</v>
      </c>
      <c r="G6" s="722">
        <v>0</v>
      </c>
      <c r="H6" s="26">
        <f>ROUND(D6*F6, 0)</f>
        <v>0</v>
      </c>
      <c r="I6" s="26">
        <f>ROUND(D6*G6, 0)</f>
        <v>0</v>
      </c>
    </row>
    <row r="7" spans="1:9" x14ac:dyDescent="0.25">
      <c r="F7" s="722"/>
      <c r="G7" s="722"/>
    </row>
    <row r="8" spans="1:9" ht="140.25" x14ac:dyDescent="0.25">
      <c r="A8" s="8">
        <v>4</v>
      </c>
      <c r="B8" s="1" t="s">
        <v>217</v>
      </c>
      <c r="C8" s="2" t="s">
        <v>218</v>
      </c>
      <c r="D8" s="6">
        <v>417.8</v>
      </c>
      <c r="E8" s="1" t="s">
        <v>32</v>
      </c>
      <c r="F8" s="722">
        <v>0</v>
      </c>
      <c r="G8" s="722">
        <v>0</v>
      </c>
      <c r="H8" s="26">
        <f>ROUND(D8*F8, 0)</f>
        <v>0</v>
      </c>
      <c r="I8" s="26">
        <f>ROUND(D8*G8, 0)</f>
        <v>0</v>
      </c>
    </row>
    <row r="9" spans="1:9" x14ac:dyDescent="0.25">
      <c r="F9" s="722"/>
      <c r="G9" s="722"/>
    </row>
    <row r="10" spans="1:9" ht="165.75" x14ac:dyDescent="0.25">
      <c r="A10" s="8">
        <v>5</v>
      </c>
      <c r="B10" s="1" t="s">
        <v>219</v>
      </c>
      <c r="C10" s="2" t="s">
        <v>220</v>
      </c>
      <c r="D10" s="6">
        <v>103.8</v>
      </c>
      <c r="E10" s="1" t="s">
        <v>32</v>
      </c>
      <c r="F10" s="722">
        <v>0</v>
      </c>
      <c r="G10" s="722">
        <v>0</v>
      </c>
      <c r="H10" s="26">
        <f>ROUND(D10*F10, 0)</f>
        <v>0</v>
      </c>
      <c r="I10" s="26">
        <f>ROUND(D10*G10, 0)</f>
        <v>0</v>
      </c>
    </row>
    <row r="11" spans="1:9" x14ac:dyDescent="0.25">
      <c r="F11" s="722"/>
      <c r="G11" s="722"/>
    </row>
    <row r="12" spans="1:9" ht="76.5" x14ac:dyDescent="0.25">
      <c r="A12" s="8">
        <v>6</v>
      </c>
      <c r="B12" s="1" t="s">
        <v>221</v>
      </c>
      <c r="C12" s="2" t="s">
        <v>222</v>
      </c>
      <c r="D12" s="6">
        <v>451.7</v>
      </c>
      <c r="E12" s="1" t="s">
        <v>32</v>
      </c>
      <c r="F12" s="722">
        <v>0</v>
      </c>
      <c r="G12" s="722">
        <v>0</v>
      </c>
      <c r="H12" s="26">
        <f>ROUND(D12*F12, 0)</f>
        <v>0</v>
      </c>
      <c r="I12" s="26">
        <f>ROUND(D12*G12, 0)</f>
        <v>0</v>
      </c>
    </row>
    <row r="13" spans="1:9" x14ac:dyDescent="0.25">
      <c r="F13" s="722"/>
      <c r="G13" s="722"/>
    </row>
    <row r="14" spans="1:9" ht="76.5" x14ac:dyDescent="0.25">
      <c r="A14" s="8">
        <v>7</v>
      </c>
      <c r="B14" s="1" t="s">
        <v>223</v>
      </c>
      <c r="C14" s="2" t="s">
        <v>224</v>
      </c>
      <c r="D14" s="6">
        <v>21.2</v>
      </c>
      <c r="E14" s="1" t="s">
        <v>32</v>
      </c>
      <c r="F14" s="722">
        <v>0</v>
      </c>
      <c r="G14" s="722">
        <v>0</v>
      </c>
      <c r="H14" s="26">
        <f>ROUND(D14*F14, 0)</f>
        <v>0</v>
      </c>
      <c r="I14" s="26">
        <f>ROUND(D14*G14, 0)</f>
        <v>0</v>
      </c>
    </row>
    <row r="15" spans="1:9" x14ac:dyDescent="0.25">
      <c r="F15" s="722"/>
      <c r="G15" s="722"/>
    </row>
    <row r="16" spans="1:9" ht="140.25" x14ac:dyDescent="0.25">
      <c r="A16" s="8">
        <v>8</v>
      </c>
      <c r="B16" s="1" t="s">
        <v>225</v>
      </c>
      <c r="C16" s="2" t="s">
        <v>226</v>
      </c>
      <c r="D16" s="6">
        <v>451.7</v>
      </c>
      <c r="E16" s="1" t="s">
        <v>32</v>
      </c>
      <c r="F16" s="722">
        <v>0</v>
      </c>
      <c r="G16" s="722">
        <v>0</v>
      </c>
      <c r="H16" s="26">
        <f>ROUND(D16*F16, 0)</f>
        <v>0</v>
      </c>
      <c r="I16" s="26">
        <f>ROUND(D16*G16, 0)</f>
        <v>0</v>
      </c>
    </row>
    <row r="17" spans="1:9" x14ac:dyDescent="0.25">
      <c r="F17" s="722"/>
      <c r="G17" s="722"/>
    </row>
    <row r="18" spans="1:9" ht="76.5" x14ac:dyDescent="0.25">
      <c r="A18" s="8">
        <v>9</v>
      </c>
      <c r="B18" s="1" t="s">
        <v>227</v>
      </c>
      <c r="C18" s="2" t="s">
        <v>228</v>
      </c>
      <c r="D18" s="6">
        <v>444.4</v>
      </c>
      <c r="E18" s="1" t="s">
        <v>32</v>
      </c>
      <c r="F18" s="723">
        <v>0</v>
      </c>
      <c r="G18" s="722">
        <v>0</v>
      </c>
      <c r="H18" s="26">
        <f>ROUND(D18*F18, 0)</f>
        <v>0</v>
      </c>
      <c r="I18" s="26">
        <f>ROUND(D18*G18, 0)</f>
        <v>0</v>
      </c>
    </row>
    <row r="19" spans="1:9" x14ac:dyDescent="0.25">
      <c r="F19" s="722"/>
      <c r="G19" s="722"/>
    </row>
    <row r="20" spans="1:9" ht="89.25" x14ac:dyDescent="0.25">
      <c r="A20" s="8">
        <v>10</v>
      </c>
      <c r="B20" s="1" t="s">
        <v>229</v>
      </c>
      <c r="C20" s="2" t="s">
        <v>230</v>
      </c>
      <c r="D20" s="6">
        <v>38.9</v>
      </c>
      <c r="E20" s="1" t="s">
        <v>32</v>
      </c>
      <c r="F20" s="723">
        <v>0</v>
      </c>
      <c r="G20" s="722">
        <v>0</v>
      </c>
      <c r="H20" s="26">
        <f>ROUND(D20*F20, 0)</f>
        <v>0</v>
      </c>
      <c r="I20" s="26">
        <f>ROUND(D20*G20, 0)</f>
        <v>0</v>
      </c>
    </row>
    <row r="21" spans="1:9" x14ac:dyDescent="0.25">
      <c r="F21" s="722"/>
      <c r="G21" s="722"/>
    </row>
    <row r="22" spans="1:9" ht="127.5" x14ac:dyDescent="0.25">
      <c r="A22" s="8">
        <v>11</v>
      </c>
      <c r="B22" s="1" t="s">
        <v>231</v>
      </c>
      <c r="C22" s="2" t="s">
        <v>232</v>
      </c>
      <c r="D22" s="6">
        <v>21.2</v>
      </c>
      <c r="E22" s="1" t="s">
        <v>32</v>
      </c>
      <c r="F22" s="722">
        <v>0</v>
      </c>
      <c r="G22" s="722">
        <v>0</v>
      </c>
      <c r="H22" s="26">
        <f>ROUND(D22*F22, 0)</f>
        <v>0</v>
      </c>
      <c r="I22" s="26">
        <f>ROUND(D22*G22, 0)</f>
        <v>0</v>
      </c>
    </row>
    <row r="23" spans="1:9" x14ac:dyDescent="0.25">
      <c r="F23" s="722"/>
      <c r="G23" s="722"/>
    </row>
    <row r="24" spans="1:9" ht="76.5" x14ac:dyDescent="0.25">
      <c r="A24" s="8">
        <v>12</v>
      </c>
      <c r="B24" s="1" t="s">
        <v>233</v>
      </c>
      <c r="C24" s="2" t="s">
        <v>234</v>
      </c>
      <c r="D24" s="6">
        <v>18.8</v>
      </c>
      <c r="E24" s="1" t="s">
        <v>32</v>
      </c>
      <c r="F24" s="722">
        <v>0</v>
      </c>
      <c r="G24" s="722">
        <v>0</v>
      </c>
      <c r="H24" s="26">
        <f>ROUND(D24*F24, 0)</f>
        <v>0</v>
      </c>
      <c r="I24" s="26">
        <f>ROUND(D24*G24, 0)</f>
        <v>0</v>
      </c>
    </row>
    <row r="25" spans="1:9" x14ac:dyDescent="0.25">
      <c r="F25" s="722"/>
      <c r="G25" s="722"/>
    </row>
    <row r="26" spans="1:9" ht="89.25" x14ac:dyDescent="0.25">
      <c r="A26" s="8">
        <v>13</v>
      </c>
      <c r="B26" s="1" t="s">
        <v>235</v>
      </c>
      <c r="C26" s="2" t="s">
        <v>237</v>
      </c>
      <c r="D26" s="6">
        <v>1</v>
      </c>
      <c r="E26" s="1" t="s">
        <v>236</v>
      </c>
      <c r="F26" s="722">
        <v>0</v>
      </c>
      <c r="G26" s="722">
        <v>0</v>
      </c>
      <c r="H26" s="26">
        <f>ROUND(D26*F26, 0)</f>
        <v>0</v>
      </c>
      <c r="I26" s="26">
        <f>ROUND(D26*G26, 0)</f>
        <v>0</v>
      </c>
    </row>
    <row r="27" spans="1:9" x14ac:dyDescent="0.25">
      <c r="F27" s="722"/>
      <c r="G27" s="722"/>
    </row>
    <row r="28" spans="1:9" ht="89.25" x14ac:dyDescent="0.25">
      <c r="A28" s="8">
        <v>14</v>
      </c>
      <c r="B28" s="1" t="s">
        <v>238</v>
      </c>
      <c r="C28" s="2" t="s">
        <v>239</v>
      </c>
      <c r="D28" s="6">
        <v>6</v>
      </c>
      <c r="E28" s="1" t="s">
        <v>18</v>
      </c>
      <c r="F28" s="722">
        <v>0</v>
      </c>
      <c r="G28" s="722">
        <v>0</v>
      </c>
      <c r="H28" s="26">
        <f>ROUND(D28*F28, 0)</f>
        <v>0</v>
      </c>
      <c r="I28" s="26">
        <f>ROUND(D28*G28, 0)</f>
        <v>0</v>
      </c>
    </row>
    <row r="29" spans="1:9" ht="12.95" x14ac:dyDescent="0.2">
      <c r="C29" s="2"/>
      <c r="F29" s="722"/>
      <c r="G29" s="722"/>
    </row>
    <row r="30" spans="1:9" ht="127.5" x14ac:dyDescent="0.25">
      <c r="A30" s="8">
        <v>15</v>
      </c>
      <c r="B30" s="1" t="s">
        <v>351</v>
      </c>
      <c r="C30" s="2" t="s">
        <v>352</v>
      </c>
      <c r="D30" s="6">
        <v>2</v>
      </c>
      <c r="E30" s="1" t="s">
        <v>18</v>
      </c>
      <c r="F30" s="722">
        <v>0</v>
      </c>
      <c r="G30" s="722">
        <v>0</v>
      </c>
      <c r="H30" s="26">
        <f>ROUND(D30*F30, 0)</f>
        <v>0</v>
      </c>
      <c r="I30" s="26">
        <f>ROUND(D30*G30, 0)</f>
        <v>0</v>
      </c>
    </row>
    <row r="31" spans="1:9" x14ac:dyDescent="0.25">
      <c r="F31" s="722"/>
      <c r="G31" s="722"/>
    </row>
    <row r="32" spans="1:9" ht="89.25" x14ac:dyDescent="0.25">
      <c r="A32" s="8">
        <v>16</v>
      </c>
      <c r="B32" s="1" t="s">
        <v>240</v>
      </c>
      <c r="C32" s="2" t="s">
        <v>241</v>
      </c>
      <c r="D32" s="6">
        <v>425.6</v>
      </c>
      <c r="E32" s="1" t="s">
        <v>32</v>
      </c>
      <c r="F32" s="722">
        <v>0</v>
      </c>
      <c r="G32" s="722">
        <v>0</v>
      </c>
      <c r="H32" s="26">
        <f>ROUND(D32*F32, 0)</f>
        <v>0</v>
      </c>
      <c r="I32" s="26">
        <f>ROUND(D32*G32, 0)</f>
        <v>0</v>
      </c>
    </row>
    <row r="33" spans="1:9" x14ac:dyDescent="0.25">
      <c r="F33" s="722"/>
      <c r="G33" s="722"/>
    </row>
    <row r="34" spans="1:9" ht="102" x14ac:dyDescent="0.25">
      <c r="A34" s="8">
        <v>17</v>
      </c>
      <c r="B34" s="1" t="s">
        <v>242</v>
      </c>
      <c r="C34" s="2" t="s">
        <v>243</v>
      </c>
      <c r="D34" s="6">
        <v>26.1</v>
      </c>
      <c r="E34" s="1" t="s">
        <v>32</v>
      </c>
      <c r="F34" s="722">
        <v>0</v>
      </c>
      <c r="G34" s="722">
        <v>0</v>
      </c>
      <c r="H34" s="26">
        <f>ROUND(D34*F34, 0)</f>
        <v>0</v>
      </c>
      <c r="I34" s="26">
        <f>ROUND(D34*G34, 0)</f>
        <v>0</v>
      </c>
    </row>
    <row r="35" spans="1:9" x14ac:dyDescent="0.25">
      <c r="F35" s="722"/>
      <c r="G35" s="722"/>
    </row>
    <row r="36" spans="1:9" ht="89.25" x14ac:dyDescent="0.25">
      <c r="A36" s="8">
        <v>18</v>
      </c>
      <c r="B36" s="1" t="s">
        <v>244</v>
      </c>
      <c r="C36" s="2" t="s">
        <v>245</v>
      </c>
      <c r="D36" s="6">
        <v>18.8</v>
      </c>
      <c r="E36" s="1" t="s">
        <v>32</v>
      </c>
      <c r="F36" s="722">
        <v>0</v>
      </c>
      <c r="G36" s="722">
        <v>0</v>
      </c>
      <c r="H36" s="26">
        <f>ROUND(D36*F36, 0)</f>
        <v>0</v>
      </c>
      <c r="I36" s="26">
        <f>ROUND(D36*G36, 0)</f>
        <v>0</v>
      </c>
    </row>
    <row r="37" spans="1:9" x14ac:dyDescent="0.25">
      <c r="F37" s="722"/>
      <c r="G37" s="722"/>
    </row>
    <row r="38" spans="1:9" ht="127.5" x14ac:dyDescent="0.25">
      <c r="A38" s="8">
        <v>19</v>
      </c>
      <c r="B38" s="1" t="s">
        <v>246</v>
      </c>
      <c r="C38" s="2" t="s">
        <v>247</v>
      </c>
      <c r="D38" s="6">
        <v>777.4</v>
      </c>
      <c r="E38" s="1" t="s">
        <v>32</v>
      </c>
      <c r="F38" s="722">
        <v>0</v>
      </c>
      <c r="G38" s="722">
        <v>0</v>
      </c>
      <c r="H38" s="26">
        <f>ROUND(D38*F38, 0)</f>
        <v>0</v>
      </c>
      <c r="I38" s="26">
        <f>ROUND(D38*G38, 0)</f>
        <v>0</v>
      </c>
    </row>
    <row r="39" spans="1:9" x14ac:dyDescent="0.25">
      <c r="F39" s="722"/>
      <c r="G39" s="722"/>
    </row>
    <row r="40" spans="1:9" ht="89.25" x14ac:dyDescent="0.25">
      <c r="A40" s="8">
        <v>20</v>
      </c>
      <c r="B40" s="1" t="s">
        <v>248</v>
      </c>
      <c r="C40" s="2" t="s">
        <v>249</v>
      </c>
      <c r="D40" s="6">
        <v>95.1</v>
      </c>
      <c r="E40" s="1" t="s">
        <v>32</v>
      </c>
      <c r="F40" s="722">
        <v>0</v>
      </c>
      <c r="G40" s="722">
        <v>0</v>
      </c>
      <c r="H40" s="26">
        <f>ROUND(D40*F40, 0)</f>
        <v>0</v>
      </c>
      <c r="I40" s="26">
        <f>ROUND(D40*G40, 0)</f>
        <v>0</v>
      </c>
    </row>
    <row r="41" spans="1:9" x14ac:dyDescent="0.25">
      <c r="F41" s="722"/>
      <c r="G41" s="722"/>
    </row>
    <row r="42" spans="1:9" ht="90.75" x14ac:dyDescent="0.25">
      <c r="A42" s="8">
        <v>21</v>
      </c>
      <c r="B42" s="1" t="s">
        <v>250</v>
      </c>
      <c r="C42" s="2" t="s">
        <v>263</v>
      </c>
      <c r="D42" s="6">
        <v>312.39999999999998</v>
      </c>
      <c r="E42" s="1" t="s">
        <v>32</v>
      </c>
      <c r="F42" s="722">
        <v>0</v>
      </c>
      <c r="G42" s="723">
        <v>0</v>
      </c>
      <c r="H42" s="26">
        <f>ROUND(D42*F42, 0)</f>
        <v>0</v>
      </c>
      <c r="I42" s="26">
        <f>ROUND(D42*G42, 0)</f>
        <v>0</v>
      </c>
    </row>
    <row r="43" spans="1:9" x14ac:dyDescent="0.25">
      <c r="F43" s="722"/>
      <c r="G43" s="722"/>
    </row>
    <row r="44" spans="1:9" ht="90.75" x14ac:dyDescent="0.25">
      <c r="A44" s="8">
        <v>22</v>
      </c>
      <c r="B44" s="1" t="s">
        <v>251</v>
      </c>
      <c r="C44" s="2" t="s">
        <v>264</v>
      </c>
      <c r="D44" s="6">
        <v>252.9</v>
      </c>
      <c r="E44" s="1" t="s">
        <v>32</v>
      </c>
      <c r="F44" s="722">
        <v>0</v>
      </c>
      <c r="G44" s="722">
        <v>0</v>
      </c>
      <c r="H44" s="26">
        <f>ROUND(D44*F44, 0)</f>
        <v>0</v>
      </c>
      <c r="I44" s="26">
        <f>ROUND(D44*G44, 0)</f>
        <v>0</v>
      </c>
    </row>
    <row r="45" spans="1:9" x14ac:dyDescent="0.25">
      <c r="F45" s="722"/>
      <c r="G45" s="722"/>
    </row>
    <row r="46" spans="1:9" ht="90.75" x14ac:dyDescent="0.25">
      <c r="A46" s="8">
        <v>23</v>
      </c>
      <c r="B46" s="1" t="s">
        <v>252</v>
      </c>
      <c r="C46" s="2" t="s">
        <v>265</v>
      </c>
      <c r="D46" s="6">
        <v>339.7</v>
      </c>
      <c r="E46" s="1" t="s">
        <v>32</v>
      </c>
      <c r="F46" s="722">
        <v>0</v>
      </c>
      <c r="G46" s="722">
        <v>0</v>
      </c>
      <c r="H46" s="26">
        <f>ROUND(D46*F46, 0)</f>
        <v>0</v>
      </c>
      <c r="I46" s="26">
        <f>ROUND(D46*G46, 0)</f>
        <v>0</v>
      </c>
    </row>
    <row r="47" spans="1:9" x14ac:dyDescent="0.25">
      <c r="F47" s="722"/>
      <c r="G47" s="722"/>
    </row>
    <row r="48" spans="1:9" ht="102" x14ac:dyDescent="0.25">
      <c r="A48" s="8">
        <v>24</v>
      </c>
      <c r="B48" s="1" t="s">
        <v>253</v>
      </c>
      <c r="C48" s="2" t="s">
        <v>254</v>
      </c>
      <c r="D48" s="6">
        <v>7.1</v>
      </c>
      <c r="E48" s="1" t="s">
        <v>32</v>
      </c>
      <c r="F48" s="722">
        <v>0</v>
      </c>
      <c r="G48" s="722">
        <v>0</v>
      </c>
      <c r="H48" s="26">
        <f>ROUND(D48*F48, 0)</f>
        <v>0</v>
      </c>
      <c r="I48" s="26">
        <f>ROUND(D48*G48, 0)</f>
        <v>0</v>
      </c>
    </row>
    <row r="49" spans="1:9" x14ac:dyDescent="0.25">
      <c r="F49" s="722"/>
      <c r="G49" s="722"/>
    </row>
    <row r="50" spans="1:9" ht="63.75" x14ac:dyDescent="0.25">
      <c r="A50" s="8">
        <v>25</v>
      </c>
      <c r="B50" s="1" t="s">
        <v>255</v>
      </c>
      <c r="C50" s="2" t="s">
        <v>256</v>
      </c>
      <c r="D50" s="6">
        <v>26.1</v>
      </c>
      <c r="E50" s="1" t="s">
        <v>32</v>
      </c>
      <c r="F50" s="722">
        <v>0</v>
      </c>
      <c r="G50" s="722">
        <v>0</v>
      </c>
      <c r="H50" s="26">
        <f>ROUND(D50*F50, 0)</f>
        <v>0</v>
      </c>
      <c r="I50" s="26">
        <f>ROUND(D50*G50, 0)</f>
        <v>0</v>
      </c>
    </row>
    <row r="51" spans="1:9" x14ac:dyDescent="0.25">
      <c r="F51" s="722"/>
      <c r="G51" s="722"/>
    </row>
    <row r="52" spans="1:9" ht="89.25" x14ac:dyDescent="0.25">
      <c r="A52" s="8">
        <v>26</v>
      </c>
      <c r="B52" s="1" t="s">
        <v>257</v>
      </c>
      <c r="C52" s="2" t="s">
        <v>258</v>
      </c>
      <c r="D52" s="6">
        <v>905</v>
      </c>
      <c r="E52" s="1" t="s">
        <v>32</v>
      </c>
      <c r="F52" s="722">
        <v>0</v>
      </c>
      <c r="G52" s="722">
        <v>0</v>
      </c>
      <c r="H52" s="26">
        <f>ROUND(D52*F52, 0)</f>
        <v>0</v>
      </c>
      <c r="I52" s="26">
        <f>ROUND(D52*G52, 0)</f>
        <v>0</v>
      </c>
    </row>
    <row r="53" spans="1:9" x14ac:dyDescent="0.25">
      <c r="F53" s="722"/>
      <c r="G53" s="722"/>
    </row>
    <row r="54" spans="1:9" ht="102" x14ac:dyDescent="0.25">
      <c r="A54" s="8">
        <v>27</v>
      </c>
      <c r="B54" s="1" t="s">
        <v>259</v>
      </c>
      <c r="C54" s="2" t="s">
        <v>260</v>
      </c>
      <c r="D54" s="6">
        <v>5300</v>
      </c>
      <c r="E54" s="1" t="s">
        <v>18</v>
      </c>
      <c r="F54" s="722">
        <v>0</v>
      </c>
      <c r="G54" s="722">
        <v>0</v>
      </c>
      <c r="H54" s="26">
        <f>ROUND(D54*F54, 0)</f>
        <v>0</v>
      </c>
      <c r="I54" s="26">
        <f>ROUND(D54*G54, 0)</f>
        <v>0</v>
      </c>
    </row>
    <row r="55" spans="1:9" x14ac:dyDescent="0.25">
      <c r="F55" s="722"/>
      <c r="G55" s="722"/>
    </row>
    <row r="56" spans="1:9" ht="63.75" x14ac:dyDescent="0.25">
      <c r="A56" s="8">
        <v>28</v>
      </c>
      <c r="B56" s="1" t="s">
        <v>261</v>
      </c>
      <c r="C56" s="2" t="s">
        <v>262</v>
      </c>
      <c r="D56" s="6">
        <v>2.2999999999999998</v>
      </c>
      <c r="E56" s="1" t="s">
        <v>32</v>
      </c>
      <c r="F56" s="722">
        <v>0</v>
      </c>
      <c r="G56" s="722">
        <v>0</v>
      </c>
      <c r="H56" s="26">
        <f>ROUND(D56*F56, 0)</f>
        <v>0</v>
      </c>
      <c r="I56" s="26">
        <f>ROUND(D56*G56, 0)</f>
        <v>0</v>
      </c>
    </row>
    <row r="58" spans="1:9" s="9" customFormat="1" x14ac:dyDescent="0.25">
      <c r="A58" s="7"/>
      <c r="B58" s="3"/>
      <c r="C58" s="3" t="s">
        <v>29</v>
      </c>
      <c r="D58" s="5"/>
      <c r="E58" s="3"/>
      <c r="F58" s="5"/>
      <c r="G58" s="5"/>
      <c r="H58" s="25">
        <f>ROUND(SUM(H2:H57),0)</f>
        <v>0</v>
      </c>
      <c r="I58" s="25">
        <f>ROUND(SUM(I2:I57),0)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Szigetelés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8"/>
  <sheetViews>
    <sheetView view="pageBreakPreview" zoomScaleNormal="100" zoomScaleSheetLayoutView="100" workbookViewId="0">
      <selection activeCell="F2" sqref="F2:G6"/>
    </sheetView>
  </sheetViews>
  <sheetFormatPr defaultColWidth="11.42578125" defaultRowHeight="12.75" x14ac:dyDescent="0.25"/>
  <cols>
    <col min="1" max="1" width="4.28515625" style="8" customWidth="1"/>
    <col min="2" max="2" width="9.28515625" style="1" customWidth="1"/>
    <col min="3" max="3" width="34.85546875" style="1" customWidth="1"/>
    <col min="4" max="4" width="6.7109375" style="6" customWidth="1"/>
    <col min="5" max="5" width="6.7109375" style="1" customWidth="1"/>
    <col min="6" max="7" width="8.28515625" style="6" customWidth="1"/>
    <col min="8" max="8" width="11.28515625" style="26" customWidth="1"/>
    <col min="9"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267</v>
      </c>
      <c r="C2" s="2" t="s">
        <v>268</v>
      </c>
      <c r="D2" s="6">
        <v>1</v>
      </c>
      <c r="E2" s="1" t="s">
        <v>18</v>
      </c>
      <c r="F2" s="722">
        <v>0</v>
      </c>
      <c r="G2" s="722">
        <v>0</v>
      </c>
      <c r="H2" s="26">
        <f>ROUND(D2*F2, 0)</f>
        <v>0</v>
      </c>
      <c r="I2" s="26">
        <f>ROUND(D2*G2, 0)</f>
        <v>0</v>
      </c>
    </row>
    <row r="3" spans="1:9" x14ac:dyDescent="0.25">
      <c r="F3" s="722"/>
      <c r="G3" s="722"/>
    </row>
    <row r="4" spans="1:9" ht="38.25" x14ac:dyDescent="0.25">
      <c r="A4" s="8">
        <v>2</v>
      </c>
      <c r="B4" s="1" t="s">
        <v>269</v>
      </c>
      <c r="C4" s="2" t="s">
        <v>270</v>
      </c>
      <c r="D4" s="6">
        <v>1</v>
      </c>
      <c r="E4" s="1" t="s">
        <v>18</v>
      </c>
      <c r="F4" s="722">
        <v>0</v>
      </c>
      <c r="G4" s="722">
        <v>0</v>
      </c>
      <c r="H4" s="26">
        <f>ROUND(D4*F4, 0)</f>
        <v>0</v>
      </c>
      <c r="I4" s="26">
        <f>ROUND(D4*G4, 0)</f>
        <v>0</v>
      </c>
    </row>
    <row r="5" spans="1:9" ht="12.95" x14ac:dyDescent="0.2">
      <c r="A5" s="1"/>
      <c r="C5" s="2"/>
      <c r="F5" s="722"/>
      <c r="G5" s="722"/>
    </row>
    <row r="6" spans="1:9" s="45" customFormat="1" ht="102" x14ac:dyDescent="0.25">
      <c r="A6" s="46">
        <v>3</v>
      </c>
      <c r="B6" s="45" t="s">
        <v>336</v>
      </c>
      <c r="C6" s="39" t="s">
        <v>335</v>
      </c>
      <c r="D6" s="44">
        <v>6</v>
      </c>
      <c r="E6" s="45" t="s">
        <v>18</v>
      </c>
      <c r="F6" s="728">
        <v>0</v>
      </c>
      <c r="G6" s="728">
        <v>0</v>
      </c>
      <c r="H6" s="27">
        <f>ROUND(D6*F6, 0)</f>
        <v>0</v>
      </c>
      <c r="I6" s="27">
        <f>ROUND(D6*G6, 0)</f>
        <v>0</v>
      </c>
    </row>
    <row r="7" spans="1:9" ht="12.95" x14ac:dyDescent="0.2">
      <c r="C7" s="2"/>
    </row>
    <row r="8" spans="1:9" s="9" customFormat="1" x14ac:dyDescent="0.25">
      <c r="A8" s="7"/>
      <c r="B8" s="3"/>
      <c r="C8" s="3" t="s">
        <v>29</v>
      </c>
      <c r="D8" s="5"/>
      <c r="E8" s="3"/>
      <c r="F8" s="5"/>
      <c r="G8" s="5"/>
      <c r="H8" s="25">
        <f>ROUND(SUM(H2:H6),0)</f>
        <v>0</v>
      </c>
      <c r="I8" s="25">
        <f>ROUND(SUM(I2:I6),0)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Beépített berendezési tárgyak elhelyezése</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
  <sheetViews>
    <sheetView view="pageBreakPreview" zoomScaleNormal="100" zoomScaleSheetLayoutView="100" workbookViewId="0">
      <selection activeCell="F2" sqref="F2:G2"/>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272</v>
      </c>
      <c r="C2" s="2" t="s">
        <v>273</v>
      </c>
      <c r="D2" s="6">
        <v>1</v>
      </c>
      <c r="E2" s="1" t="s">
        <v>13</v>
      </c>
      <c r="F2" s="722">
        <v>0</v>
      </c>
      <c r="G2" s="722">
        <v>0</v>
      </c>
      <c r="H2" s="26">
        <f>ROUND(D2*F2, 0)</f>
        <v>0</v>
      </c>
      <c r="I2" s="26">
        <f>ROUND(D2*G2, 0)</f>
        <v>0</v>
      </c>
    </row>
    <row r="4" spans="1:9" s="9" customFormat="1" x14ac:dyDescent="0.25">
      <c r="A4" s="7"/>
      <c r="B4" s="3"/>
      <c r="C4" s="3" t="s">
        <v>29</v>
      </c>
      <c r="D4" s="5"/>
      <c r="E4" s="3"/>
      <c r="F4" s="5"/>
      <c r="G4" s="5"/>
      <c r="H4" s="25">
        <f>ROUND(SUM(H2:H3),0)</f>
        <v>0</v>
      </c>
      <c r="I4" s="25">
        <f>ROUND(SUM(I2:I3),0)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Épületgépészeti szerelvények és berendezések szerelése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
  <sheetViews>
    <sheetView view="pageBreakPreview" zoomScale="115" zoomScaleNormal="100" zoomScaleSheetLayoutView="115" workbookViewId="0">
      <selection activeCell="F2" sqref="F2:G2"/>
    </sheetView>
  </sheetViews>
  <sheetFormatPr defaultColWidth="8.85546875" defaultRowHeight="15" x14ac:dyDescent="0.25"/>
  <cols>
    <col min="1" max="1" width="4.28515625" customWidth="1"/>
    <col min="2" max="2" width="9.28515625" customWidth="1"/>
    <col min="3" max="3" width="36.7109375" customWidth="1"/>
    <col min="4" max="5" width="6.7109375" customWidth="1"/>
    <col min="6" max="7" width="8.28515625" customWidth="1"/>
    <col min="8" max="9" width="10.28515625" customWidth="1"/>
  </cols>
  <sheetData>
    <row r="1" spans="1:9" ht="25.5" x14ac:dyDescent="0.25">
      <c r="A1" s="7" t="s">
        <v>3</v>
      </c>
      <c r="B1" s="3" t="s">
        <v>4</v>
      </c>
      <c r="C1" s="3" t="s">
        <v>5</v>
      </c>
      <c r="D1" s="5" t="s">
        <v>6</v>
      </c>
      <c r="E1" s="3" t="s">
        <v>7</v>
      </c>
      <c r="F1" s="5" t="s">
        <v>8</v>
      </c>
      <c r="G1" s="5" t="s">
        <v>9</v>
      </c>
      <c r="H1" s="25" t="s">
        <v>10</v>
      </c>
      <c r="I1" s="25" t="s">
        <v>11</v>
      </c>
    </row>
    <row r="2" spans="1:9" ht="51" x14ac:dyDescent="0.25">
      <c r="A2" s="8">
        <v>1</v>
      </c>
      <c r="B2" s="1" t="s">
        <v>358</v>
      </c>
      <c r="C2" s="2" t="s">
        <v>359</v>
      </c>
      <c r="D2" s="6">
        <v>1</v>
      </c>
      <c r="E2" s="1" t="s">
        <v>18</v>
      </c>
      <c r="F2" s="722">
        <v>0</v>
      </c>
      <c r="G2" s="722">
        <v>0</v>
      </c>
      <c r="H2" s="26">
        <f>ROUND(D2*F2, 0)</f>
        <v>0</v>
      </c>
      <c r="I2" s="26">
        <f>ROUND(D2*G2, 0)</f>
        <v>0</v>
      </c>
    </row>
    <row r="3" spans="1:9" x14ac:dyDescent="0.2">
      <c r="A3" s="8"/>
      <c r="B3" s="1"/>
      <c r="C3" s="1"/>
      <c r="D3" s="6"/>
      <c r="E3" s="1"/>
      <c r="F3" s="6"/>
      <c r="G3" s="6"/>
      <c r="H3" s="26"/>
      <c r="I3" s="26"/>
    </row>
    <row r="4" spans="1:9" x14ac:dyDescent="0.25">
      <c r="A4" s="7"/>
      <c r="B4" s="3"/>
      <c r="C4" s="3" t="s">
        <v>29</v>
      </c>
      <c r="D4" s="5"/>
      <c r="E4" s="3"/>
      <c r="F4" s="5"/>
      <c r="G4" s="5"/>
      <c r="H4" s="25">
        <f>ROUND(SUM(H2:H3),0)</f>
        <v>0</v>
      </c>
      <c r="I4" s="25">
        <f>ROUND(SUM(I2:I3),0)</f>
        <v>0</v>
      </c>
    </row>
  </sheetData>
  <sheetProtection password="CF63" sheet="1" objects="1" scenarios="1" formatCells="0" formatColumns="0" formatRows="0"/>
  <pageMargins left="0.23622047244094491" right="0.23622047244094491" top="0.74803149606299213" bottom="0.74803149606299213" header="0.31496062992125984" footer="0.31496062992125984"/>
  <pageSetup paperSize="9" orientation="portrait" horizontalDpi="300" verticalDpi="300" r:id="rId1"/>
  <headerFooter>
    <oddHeader>&amp;L&amp;"Times New Roman,Félkövér"&amp;10&amp;A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C8"/>
  <sheetViews>
    <sheetView view="pageBreakPreview" zoomScaleNormal="100" zoomScaleSheetLayoutView="100" workbookViewId="0">
      <selection activeCell="B8" sqref="B8"/>
    </sheetView>
  </sheetViews>
  <sheetFormatPr defaultColWidth="9.140625" defaultRowHeight="15.75" x14ac:dyDescent="0.25"/>
  <cols>
    <col min="1" max="1" width="36.42578125" style="22" customWidth="1"/>
    <col min="2" max="3" width="20.7109375" style="23" customWidth="1"/>
    <col min="4" max="16384" width="9.140625" style="22"/>
  </cols>
  <sheetData>
    <row r="1" spans="1:3" s="20" customFormat="1" x14ac:dyDescent="0.25">
      <c r="A1" s="20" t="s">
        <v>0</v>
      </c>
      <c r="B1" s="21" t="s">
        <v>1</v>
      </c>
      <c r="C1" s="21" t="s">
        <v>2</v>
      </c>
    </row>
    <row r="2" spans="1:3" x14ac:dyDescent="0.25">
      <c r="A2" s="22" t="s">
        <v>34</v>
      </c>
      <c r="B2" s="23">
        <f>'T-Zsaluzás és állványozás'!H16</f>
        <v>0</v>
      </c>
      <c r="C2" s="23">
        <f>'T-Zsaluzás és állványozás'!I16</f>
        <v>0</v>
      </c>
    </row>
    <row r="3" spans="1:3" x14ac:dyDescent="0.25">
      <c r="A3" s="22" t="s">
        <v>42</v>
      </c>
      <c r="B3" s="23">
        <f>'T-Irtás, föld- és sziklamunka'!H16</f>
        <v>0</v>
      </c>
      <c r="C3" s="23">
        <f>'T-Irtás, föld- és sziklamunka'!I16</f>
        <v>0</v>
      </c>
    </row>
    <row r="4" spans="1:3" x14ac:dyDescent="0.25">
      <c r="A4" s="22" t="s">
        <v>366</v>
      </c>
      <c r="B4" s="23">
        <f>'T-Szivárgóépítés, alagcsövezés'!H4</f>
        <v>0</v>
      </c>
      <c r="C4" s="23">
        <f>'T-Szivárgóépítés, alagcsövezés'!I4</f>
        <v>0</v>
      </c>
    </row>
    <row r="5" spans="1:3" x14ac:dyDescent="0.25">
      <c r="A5" s="22" t="s">
        <v>367</v>
      </c>
      <c r="B5" s="23">
        <f>'T-Síkalapozás'!H6</f>
        <v>0</v>
      </c>
      <c r="C5" s="23">
        <f>'T-Síkalapozás'!I6</f>
        <v>0</v>
      </c>
    </row>
    <row r="6" spans="1:3" x14ac:dyDescent="0.25">
      <c r="A6" s="22" t="s">
        <v>49</v>
      </c>
      <c r="B6" s="23">
        <f>'T-Helyszíni beton és vasbeton'!H30</f>
        <v>0</v>
      </c>
      <c r="C6" s="23">
        <f>'T-Helyszíni beton és vasbeton'!I30</f>
        <v>0</v>
      </c>
    </row>
    <row r="7" spans="1:3" x14ac:dyDescent="0.25">
      <c r="A7" s="22" t="s">
        <v>65</v>
      </c>
      <c r="B7" s="23">
        <f>'T-Falazás és egyéb kőművesmun'!H5</f>
        <v>0</v>
      </c>
      <c r="C7" s="23">
        <f>'T-Falazás és egyéb kőművesmun'!I5</f>
        <v>0</v>
      </c>
    </row>
    <row r="8" spans="1:3" s="20" customFormat="1" x14ac:dyDescent="0.25">
      <c r="A8" s="20" t="s">
        <v>275</v>
      </c>
      <c r="B8" s="24">
        <f>ROUND(SUM(B2:B7),0)</f>
        <v>0</v>
      </c>
      <c r="C8" s="24">
        <f>ROUND(SUM(C2:C7), 0)</f>
        <v>0</v>
      </c>
    </row>
  </sheetData>
  <sheetProtection password="CF63" sheet="1" objects="1" scenarios="1" formatCells="0" formatColumns="0" formatRows="0"/>
  <pageMargins left="1" right="1" top="0.75" bottom="0.75" header="0.41666666666666669" footer="0.41666666666666669"/>
  <pageSetup paperSize="9" orientation="portrait" useFirstPageNumber="1" horizontalDpi="4294967292" verticalDpi="4294967292" r:id="rId1"/>
  <headerFooter>
    <oddHeader>&amp;C&amp;"Times New Roman,bold"&amp;10Munkanem összesítő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16"/>
  <sheetViews>
    <sheetView view="pageBreakPreview" zoomScaleNormal="100" zoomScaleSheetLayoutView="100" workbookViewId="0">
      <selection activeCell="F2" sqref="F2:G14"/>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368</v>
      </c>
      <c r="C2" s="2" t="s">
        <v>369</v>
      </c>
      <c r="D2" s="6">
        <v>2198</v>
      </c>
      <c r="E2" s="1" t="s">
        <v>32</v>
      </c>
      <c r="F2" s="722"/>
      <c r="G2" s="722"/>
      <c r="H2" s="26">
        <f>ROUND(D2*F2, 0)</f>
        <v>0</v>
      </c>
      <c r="I2" s="26">
        <f>ROUND(D2*G2, 0)</f>
        <v>0</v>
      </c>
    </row>
    <row r="3" spans="1:9" x14ac:dyDescent="0.25">
      <c r="F3" s="722"/>
      <c r="G3" s="722"/>
    </row>
    <row r="4" spans="1:9" ht="51" x14ac:dyDescent="0.25">
      <c r="A4" s="8">
        <v>2</v>
      </c>
      <c r="B4" s="1" t="s">
        <v>370</v>
      </c>
      <c r="C4" s="2" t="s">
        <v>371</v>
      </c>
      <c r="D4" s="6">
        <v>3.6</v>
      </c>
      <c r="E4" s="1" t="s">
        <v>32</v>
      </c>
      <c r="F4" s="722"/>
      <c r="G4" s="722"/>
      <c r="H4" s="26">
        <f>ROUND(D4*F4, 0)</f>
        <v>0</v>
      </c>
      <c r="I4" s="26">
        <f>ROUND(D4*G4, 0)</f>
        <v>0</v>
      </c>
    </row>
    <row r="5" spans="1:9" x14ac:dyDescent="0.25">
      <c r="F5" s="722"/>
      <c r="G5" s="722"/>
    </row>
    <row r="6" spans="1:9" ht="38.25" x14ac:dyDescent="0.25">
      <c r="A6" s="8">
        <v>3</v>
      </c>
      <c r="B6" s="1" t="s">
        <v>372</v>
      </c>
      <c r="C6" s="2" t="s">
        <v>373</v>
      </c>
      <c r="D6" s="6">
        <v>650.29999999999995</v>
      </c>
      <c r="E6" s="1" t="s">
        <v>32</v>
      </c>
      <c r="F6" s="722"/>
      <c r="G6" s="722"/>
      <c r="H6" s="26">
        <f>ROUND(D6*F6, 0)</f>
        <v>0</v>
      </c>
      <c r="I6" s="26">
        <f>ROUND(D6*G6, 0)</f>
        <v>0</v>
      </c>
    </row>
    <row r="7" spans="1:9" x14ac:dyDescent="0.25">
      <c r="F7" s="722"/>
      <c r="G7" s="722"/>
    </row>
    <row r="8" spans="1:9" ht="38.25" x14ac:dyDescent="0.25">
      <c r="A8" s="8">
        <v>4</v>
      </c>
      <c r="B8" s="1" t="s">
        <v>374</v>
      </c>
      <c r="C8" s="2" t="s">
        <v>375</v>
      </c>
      <c r="D8" s="6">
        <v>387.9</v>
      </c>
      <c r="E8" s="1" t="s">
        <v>32</v>
      </c>
      <c r="F8" s="722"/>
      <c r="G8" s="722"/>
      <c r="H8" s="26">
        <f>ROUND(D8*F8, 0)</f>
        <v>0</v>
      </c>
      <c r="I8" s="26">
        <f>ROUND(D8*G8, 0)</f>
        <v>0</v>
      </c>
    </row>
    <row r="9" spans="1:9" x14ac:dyDescent="0.25">
      <c r="F9" s="722"/>
      <c r="G9" s="722"/>
    </row>
    <row r="10" spans="1:9" ht="38.25" x14ac:dyDescent="0.25">
      <c r="A10" s="8">
        <v>5</v>
      </c>
      <c r="B10" s="1" t="s">
        <v>376</v>
      </c>
      <c r="C10" s="2" t="s">
        <v>377</v>
      </c>
      <c r="D10" s="6">
        <v>31.8</v>
      </c>
      <c r="E10" s="1" t="s">
        <v>32</v>
      </c>
      <c r="F10" s="722"/>
      <c r="G10" s="722"/>
      <c r="H10" s="26">
        <f>ROUND(D10*F10, 0)</f>
        <v>0</v>
      </c>
      <c r="I10" s="26">
        <f>ROUND(D10*G10, 0)</f>
        <v>0</v>
      </c>
    </row>
    <row r="11" spans="1:9" x14ac:dyDescent="0.25">
      <c r="F11" s="722"/>
      <c r="G11" s="722"/>
    </row>
    <row r="12" spans="1:9" ht="51" x14ac:dyDescent="0.25">
      <c r="A12" s="8">
        <v>6</v>
      </c>
      <c r="B12" s="1" t="s">
        <v>378</v>
      </c>
      <c r="C12" s="2" t="s">
        <v>379</v>
      </c>
      <c r="D12" s="6">
        <v>48</v>
      </c>
      <c r="E12" s="1" t="s">
        <v>32</v>
      </c>
      <c r="F12" s="722"/>
      <c r="G12" s="722"/>
      <c r="H12" s="26">
        <f>ROUND(D12*F12, 0)</f>
        <v>0</v>
      </c>
      <c r="I12" s="26">
        <f>ROUND(D12*G12, 0)</f>
        <v>0</v>
      </c>
    </row>
    <row r="13" spans="1:9" x14ac:dyDescent="0.25">
      <c r="F13" s="722"/>
      <c r="G13" s="722"/>
    </row>
    <row r="14" spans="1:9" ht="63.75" x14ac:dyDescent="0.25">
      <c r="A14" s="8">
        <v>7</v>
      </c>
      <c r="B14" s="1" t="s">
        <v>380</v>
      </c>
      <c r="C14" s="2" t="s">
        <v>381</v>
      </c>
      <c r="D14" s="6">
        <v>74.8</v>
      </c>
      <c r="E14" s="1" t="s">
        <v>32</v>
      </c>
      <c r="F14" s="722"/>
      <c r="G14" s="722"/>
      <c r="H14" s="26">
        <f>ROUND(D14*F14, 0)</f>
        <v>0</v>
      </c>
      <c r="I14" s="26">
        <f>ROUND(D14*G14, 0)</f>
        <v>0</v>
      </c>
    </row>
    <row r="16" spans="1:9" s="9" customFormat="1" x14ac:dyDescent="0.25">
      <c r="A16" s="7"/>
      <c r="B16" s="3"/>
      <c r="C16" s="3" t="s">
        <v>29</v>
      </c>
      <c r="D16" s="5"/>
      <c r="E16" s="3"/>
      <c r="F16" s="5"/>
      <c r="G16" s="5"/>
      <c r="H16" s="25">
        <f>ROUND(SUM(H2:H15),0)</f>
        <v>0</v>
      </c>
      <c r="I16" s="25">
        <f>ROUND(SUM(I2:I15),0)</f>
        <v>0</v>
      </c>
    </row>
  </sheetData>
  <sheetProtection password="CF63" sheet="1" objects="1" scenarios="1" formatCells="0" formatColumns="0" formatRows="0"/>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Zsaluzás és állványozás</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16"/>
  <sheetViews>
    <sheetView view="pageBreakPreview" zoomScaleNormal="100" zoomScaleSheetLayoutView="100" workbookViewId="0">
      <selection activeCell="H2" sqref="H2"/>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ht="51" x14ac:dyDescent="0.25">
      <c r="A2" s="8">
        <v>1</v>
      </c>
      <c r="B2" s="1" t="s">
        <v>382</v>
      </c>
      <c r="C2" s="2" t="s">
        <v>383</v>
      </c>
      <c r="D2" s="6">
        <v>74.7</v>
      </c>
      <c r="E2" s="1" t="s">
        <v>236</v>
      </c>
      <c r="F2" s="722"/>
      <c r="G2" s="722"/>
      <c r="H2" s="26">
        <f>ROUND(D2*F2, 0)</f>
        <v>0</v>
      </c>
      <c r="I2" s="26">
        <f>ROUND(D2*G2, 0)</f>
        <v>0</v>
      </c>
    </row>
    <row r="3" spans="1:9" x14ac:dyDescent="0.25">
      <c r="F3" s="722"/>
      <c r="G3" s="722"/>
    </row>
    <row r="4" spans="1:9" ht="66.75" x14ac:dyDescent="0.25">
      <c r="A4" s="8">
        <v>2</v>
      </c>
      <c r="B4" s="1" t="s">
        <v>384</v>
      </c>
      <c r="C4" s="2" t="s">
        <v>385</v>
      </c>
      <c r="D4" s="6">
        <v>10.1</v>
      </c>
      <c r="E4" s="1" t="s">
        <v>236</v>
      </c>
      <c r="F4" s="722"/>
      <c r="G4" s="722"/>
      <c r="H4" s="26">
        <f>ROUND(D4*F4, 0)</f>
        <v>0</v>
      </c>
      <c r="I4" s="26">
        <f>ROUND(D4*G4, 0)</f>
        <v>0</v>
      </c>
    </row>
    <row r="5" spans="1:9" x14ac:dyDescent="0.25">
      <c r="F5" s="722"/>
      <c r="G5" s="722"/>
    </row>
    <row r="6" spans="1:9" ht="66.75" x14ac:dyDescent="0.25">
      <c r="A6" s="8">
        <v>3</v>
      </c>
      <c r="B6" s="1" t="s">
        <v>386</v>
      </c>
      <c r="C6" s="2" t="s">
        <v>387</v>
      </c>
      <c r="D6" s="6">
        <v>322.89999999999998</v>
      </c>
      <c r="E6" s="1" t="s">
        <v>236</v>
      </c>
      <c r="F6" s="722"/>
      <c r="G6" s="722"/>
      <c r="H6" s="26">
        <f>ROUND(D6*F6, 0)</f>
        <v>0</v>
      </c>
      <c r="I6" s="26">
        <f>ROUND(D6*G6, 0)</f>
        <v>0</v>
      </c>
    </row>
    <row r="7" spans="1:9" x14ac:dyDescent="0.25">
      <c r="F7" s="722"/>
      <c r="G7" s="722"/>
    </row>
    <row r="8" spans="1:9" ht="38.25" x14ac:dyDescent="0.25">
      <c r="A8" s="8">
        <v>4</v>
      </c>
      <c r="B8" s="1" t="s">
        <v>388</v>
      </c>
      <c r="C8" s="2" t="s">
        <v>389</v>
      </c>
      <c r="D8" s="6">
        <v>83.6</v>
      </c>
      <c r="E8" s="1" t="s">
        <v>236</v>
      </c>
      <c r="F8" s="722"/>
      <c r="G8" s="722"/>
      <c r="H8" s="26">
        <f>ROUND(D8*F8, 0)</f>
        <v>0</v>
      </c>
      <c r="I8" s="26">
        <f>ROUND(D8*G8, 0)</f>
        <v>0</v>
      </c>
    </row>
    <row r="9" spans="1:9" x14ac:dyDescent="0.25">
      <c r="F9" s="722"/>
      <c r="G9" s="722"/>
    </row>
    <row r="10" spans="1:9" ht="38.25" x14ac:dyDescent="0.25">
      <c r="A10" s="8">
        <v>5</v>
      </c>
      <c r="B10" s="1" t="s">
        <v>390</v>
      </c>
      <c r="C10" s="2" t="s">
        <v>391</v>
      </c>
      <c r="D10" s="6">
        <v>130</v>
      </c>
      <c r="E10" s="1" t="s">
        <v>236</v>
      </c>
      <c r="F10" s="722"/>
      <c r="G10" s="722"/>
      <c r="H10" s="26">
        <f>ROUND(D10*F10, 0)</f>
        <v>0</v>
      </c>
      <c r="I10" s="26">
        <f>ROUND(D10*G10, 0)</f>
        <v>0</v>
      </c>
    </row>
    <row r="11" spans="1:9" x14ac:dyDescent="0.25">
      <c r="F11" s="722"/>
      <c r="G11" s="722"/>
    </row>
    <row r="12" spans="1:9" ht="25.5" x14ac:dyDescent="0.25">
      <c r="A12" s="8">
        <v>6</v>
      </c>
      <c r="B12" s="1" t="s">
        <v>392</v>
      </c>
      <c r="C12" s="2" t="s">
        <v>393</v>
      </c>
      <c r="D12" s="6">
        <v>333</v>
      </c>
      <c r="E12" s="1" t="s">
        <v>236</v>
      </c>
      <c r="F12" s="722"/>
      <c r="G12" s="722"/>
      <c r="H12" s="26">
        <f>ROUND(D12*F12, 0)</f>
        <v>0</v>
      </c>
      <c r="I12" s="26">
        <f>ROUND(D12*G12, 0)</f>
        <v>0</v>
      </c>
    </row>
    <row r="13" spans="1:9" x14ac:dyDescent="0.25">
      <c r="F13" s="722"/>
      <c r="G13" s="722"/>
    </row>
    <row r="14" spans="1:9" ht="89.25" x14ac:dyDescent="0.25">
      <c r="A14" s="8">
        <v>7</v>
      </c>
      <c r="B14" s="1" t="s">
        <v>394</v>
      </c>
      <c r="C14" s="2" t="s">
        <v>395</v>
      </c>
      <c r="D14" s="6">
        <v>62.7</v>
      </c>
      <c r="E14" s="1" t="s">
        <v>236</v>
      </c>
      <c r="F14" s="722"/>
      <c r="G14" s="722"/>
      <c r="H14" s="26">
        <f>ROUND(D14*F14, 0)</f>
        <v>0</v>
      </c>
      <c r="I14" s="26">
        <f>ROUND(D14*G14, 0)</f>
        <v>0</v>
      </c>
    </row>
    <row r="16" spans="1:9" s="9" customFormat="1" x14ac:dyDescent="0.25">
      <c r="A16" s="7"/>
      <c r="B16" s="3"/>
      <c r="C16" s="3" t="s">
        <v>29</v>
      </c>
      <c r="D16" s="5"/>
      <c r="E16" s="3"/>
      <c r="F16" s="5"/>
      <c r="G16" s="5"/>
      <c r="H16" s="25">
        <f>ROUND(SUM(H2:H15),0)</f>
        <v>0</v>
      </c>
      <c r="I16" s="25">
        <f>ROUND(SUM(I2:I15),0)</f>
        <v>0</v>
      </c>
    </row>
  </sheetData>
  <sheetProtection password="CF63" sheet="1" objects="1" scenarios="1" formatCells="0" formatColumns="0" formatRows="0"/>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Irtás, föld- és sziklamunka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4"/>
  <sheetViews>
    <sheetView view="pageBreakPreview" zoomScaleNormal="100" zoomScaleSheetLayoutView="100" workbookViewId="0">
      <selection activeCell="F2" sqref="F2:G2"/>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396</v>
      </c>
      <c r="C2" s="2" t="s">
        <v>397</v>
      </c>
      <c r="D2" s="6">
        <v>67.3</v>
      </c>
      <c r="E2" s="1" t="s">
        <v>236</v>
      </c>
      <c r="F2" s="722"/>
      <c r="G2" s="722"/>
      <c r="H2" s="26">
        <f>ROUND(D2*F2, 0)</f>
        <v>0</v>
      </c>
      <c r="I2" s="26">
        <f>ROUND(D2*G2, 0)</f>
        <v>0</v>
      </c>
    </row>
    <row r="4" spans="1:9" s="9" customFormat="1" x14ac:dyDescent="0.25">
      <c r="A4" s="7"/>
      <c r="B4" s="3"/>
      <c r="C4" s="3" t="s">
        <v>29</v>
      </c>
      <c r="D4" s="5"/>
      <c r="E4" s="3"/>
      <c r="F4" s="5"/>
      <c r="G4" s="5"/>
      <c r="H4" s="25">
        <f>ROUND(SUM(H2:H3),0)</f>
        <v>0</v>
      </c>
      <c r="I4" s="25">
        <f>ROUND(SUM(I2:I3),0)</f>
        <v>0</v>
      </c>
    </row>
  </sheetData>
  <sheetProtection password="CF63" sheet="1" objects="1" scenarios="1" formatCells="0" formatColumns="0" formatRows="0"/>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Szivárgóépítés, alagcsövezés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6"/>
  <sheetViews>
    <sheetView view="pageBreakPreview" zoomScaleNormal="100" zoomScaleSheetLayoutView="100" workbookViewId="0">
      <selection activeCell="F2" sqref="F2:G4"/>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ht="65.25" x14ac:dyDescent="0.25">
      <c r="A2" s="8">
        <v>1</v>
      </c>
      <c r="B2" s="1" t="s">
        <v>398</v>
      </c>
      <c r="C2" s="2" t="s">
        <v>399</v>
      </c>
      <c r="D2" s="6">
        <v>97.7</v>
      </c>
      <c r="E2" s="1" t="s">
        <v>236</v>
      </c>
      <c r="F2" s="722"/>
      <c r="G2" s="722"/>
      <c r="H2" s="26">
        <f>ROUND(D2*F2, 0)</f>
        <v>0</v>
      </c>
      <c r="I2" s="26">
        <f>ROUND(D2*G2, 0)</f>
        <v>0</v>
      </c>
    </row>
    <row r="3" spans="1:9" x14ac:dyDescent="0.25">
      <c r="F3" s="722"/>
      <c r="G3" s="722"/>
    </row>
    <row r="4" spans="1:9" ht="65.25" x14ac:dyDescent="0.25">
      <c r="A4" s="8">
        <v>2</v>
      </c>
      <c r="B4" s="1" t="s">
        <v>400</v>
      </c>
      <c r="C4" s="2" t="s">
        <v>401</v>
      </c>
      <c r="D4" s="6">
        <v>50.2</v>
      </c>
      <c r="E4" s="1" t="s">
        <v>236</v>
      </c>
      <c r="F4" s="722"/>
      <c r="G4" s="722"/>
      <c r="H4" s="26">
        <f>ROUND(D4*F4, 0)</f>
        <v>0</v>
      </c>
      <c r="I4" s="26">
        <f>ROUND(D4*G4, 0)</f>
        <v>0</v>
      </c>
    </row>
    <row r="6" spans="1:9" s="9" customFormat="1" x14ac:dyDescent="0.25">
      <c r="A6" s="7"/>
      <c r="B6" s="3"/>
      <c r="C6" s="3" t="s">
        <v>29</v>
      </c>
      <c r="D6" s="5"/>
      <c r="E6" s="3"/>
      <c r="F6" s="5"/>
      <c r="G6" s="5"/>
      <c r="H6" s="25">
        <f>ROUND(SUM(H2:H5),0)</f>
        <v>0</v>
      </c>
      <c r="I6" s="25">
        <f>ROUND(SUM(I2:I5),0)</f>
        <v>0</v>
      </c>
    </row>
  </sheetData>
  <sheetProtection password="CF63" sheet="1" objects="1" scenarios="1" formatCells="0" formatColumns="0" formatRows="0"/>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Síkalapozás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3:G31"/>
  <sheetViews>
    <sheetView view="pageBreakPreview" zoomScaleSheetLayoutView="100" workbookViewId="0">
      <selection activeCell="D11" sqref="D11"/>
    </sheetView>
  </sheetViews>
  <sheetFormatPr defaultColWidth="8.85546875" defaultRowHeight="12.75" x14ac:dyDescent="0.2"/>
  <cols>
    <col min="1" max="1" width="4.85546875" style="285" customWidth="1"/>
    <col min="2" max="2" width="4.85546875" style="290" customWidth="1"/>
    <col min="3" max="3" width="46.42578125" style="291" customWidth="1"/>
    <col min="4" max="4" width="17.7109375" style="291" customWidth="1"/>
    <col min="5" max="5" width="19" style="292" customWidth="1"/>
    <col min="6" max="6" width="5.28515625" style="289" customWidth="1"/>
    <col min="7" max="16384" width="8.85546875" style="289"/>
  </cols>
  <sheetData>
    <row r="3" spans="1:6" ht="14.1" thickBot="1" x14ac:dyDescent="0.2">
      <c r="B3" s="286"/>
      <c r="C3" s="287"/>
      <c r="D3" s="287"/>
      <c r="E3" s="288"/>
    </row>
    <row r="4" spans="1:6" ht="22.5" customHeight="1" thickTop="1" thickBot="1" x14ac:dyDescent="0.25">
      <c r="B4" s="635" t="s">
        <v>889</v>
      </c>
      <c r="C4" s="635"/>
      <c r="D4" s="635"/>
      <c r="E4" s="635"/>
    </row>
    <row r="5" spans="1:6" ht="24" customHeight="1" thickTop="1" thickBot="1" x14ac:dyDescent="0.2">
      <c r="B5" s="636"/>
      <c r="C5" s="636"/>
      <c r="D5" s="636"/>
      <c r="E5" s="636"/>
    </row>
    <row r="6" spans="1:6" ht="22.5" customHeight="1" thickTop="1" thickBot="1" x14ac:dyDescent="0.25">
      <c r="B6" s="637" t="s">
        <v>890</v>
      </c>
      <c r="C6" s="637"/>
      <c r="D6" s="637"/>
      <c r="E6" s="637"/>
    </row>
    <row r="7" spans="1:6" ht="14.1" thickTop="1" x14ac:dyDescent="0.15"/>
    <row r="10" spans="1:6" s="298" customFormat="1" ht="20.100000000000001" customHeight="1" x14ac:dyDescent="0.25">
      <c r="A10" s="293"/>
      <c r="B10" s="294" t="s">
        <v>891</v>
      </c>
      <c r="C10" s="295" t="s">
        <v>0</v>
      </c>
      <c r="D10" s="296" t="s">
        <v>892</v>
      </c>
      <c r="E10" s="297" t="s">
        <v>893</v>
      </c>
    </row>
    <row r="11" spans="1:6" s="298" customFormat="1" ht="20.100000000000001" customHeight="1" x14ac:dyDescent="0.25">
      <c r="A11" s="293"/>
      <c r="B11" s="299" t="s">
        <v>894</v>
      </c>
      <c r="C11" s="300" t="s">
        <v>896</v>
      </c>
      <c r="D11" s="301">
        <f>'ÉPÍTÉSZET ÖSSZESEN'!B22</f>
        <v>0</v>
      </c>
      <c r="E11" s="301">
        <f>'ÉPÍTÉSZET ÖSSZESEN'!C22</f>
        <v>0</v>
      </c>
    </row>
    <row r="12" spans="1:6" s="298" customFormat="1" ht="20.100000000000001" customHeight="1" x14ac:dyDescent="0.25">
      <c r="A12" s="293"/>
      <c r="B12" s="299" t="s">
        <v>895</v>
      </c>
      <c r="C12" s="302" t="s">
        <v>902</v>
      </c>
      <c r="D12" s="301">
        <f>'TARTÓSZERKEZET ÖSSZESEN'!B8</f>
        <v>0</v>
      </c>
      <c r="E12" s="301">
        <f>'TARTÓSZERKEZET ÖSSZESEN'!C8</f>
        <v>0</v>
      </c>
      <c r="F12" s="303"/>
    </row>
    <row r="13" spans="1:6" s="298" customFormat="1" ht="20.100000000000001" customHeight="1" x14ac:dyDescent="0.25">
      <c r="A13" s="293"/>
      <c r="B13" s="304">
        <v>2</v>
      </c>
      <c r="C13" s="305" t="s">
        <v>897</v>
      </c>
      <c r="D13" s="301">
        <f>'GÉPÉSZET ÖSSZESEN'!D7</f>
        <v>0</v>
      </c>
      <c r="E13" s="306">
        <f>'GÉPÉSZET ÖSSZESEN'!E7</f>
        <v>0</v>
      </c>
      <c r="F13" s="303"/>
    </row>
    <row r="14" spans="1:6" s="298" customFormat="1" ht="20.100000000000001" customHeight="1" x14ac:dyDescent="0.25">
      <c r="A14" s="293"/>
      <c r="B14" s="304">
        <v>3</v>
      </c>
      <c r="C14" s="305" t="s">
        <v>903</v>
      </c>
      <c r="D14" s="301">
        <f>ÉPÜLETVILLAMOSSÁG!H110</f>
        <v>0</v>
      </c>
      <c r="E14" s="301">
        <f>ÉPÜLETVILLAMOSSÁG!I110</f>
        <v>0</v>
      </c>
      <c r="F14" s="303"/>
    </row>
    <row r="15" spans="1:6" s="298" customFormat="1" ht="20.100000000000001" customHeight="1" x14ac:dyDescent="0.25">
      <c r="A15" s="293"/>
      <c r="B15" s="304">
        <v>4</v>
      </c>
      <c r="C15" s="305" t="s">
        <v>899</v>
      </c>
      <c r="D15" s="301">
        <f>TŰZVÉDELEM!H42</f>
        <v>0</v>
      </c>
      <c r="E15" s="301">
        <f>TŰZVÉDELEM!I42</f>
        <v>0</v>
      </c>
      <c r="F15" s="303"/>
    </row>
    <row r="16" spans="1:6" s="298" customFormat="1" ht="20.100000000000001" customHeight="1" x14ac:dyDescent="0.25">
      <c r="A16" s="293"/>
      <c r="B16" s="304">
        <v>5</v>
      </c>
      <c r="C16" s="305" t="s">
        <v>898</v>
      </c>
      <c r="D16" s="301">
        <f>TŰZJELZŐ!H22</f>
        <v>0</v>
      </c>
      <c r="E16" s="301">
        <f>TŰZJELZŐ!I22</f>
        <v>0</v>
      </c>
      <c r="F16" s="303"/>
    </row>
    <row r="17" spans="1:7" s="298" customFormat="1" ht="20.100000000000001" customHeight="1" x14ac:dyDescent="0.25">
      <c r="A17" s="293"/>
      <c r="B17" s="577"/>
      <c r="C17" s="578" t="s">
        <v>1225</v>
      </c>
      <c r="D17" s="579">
        <f>KÖRNYEZETRENDEZÉS!C244</f>
        <v>0</v>
      </c>
      <c r="E17" s="579">
        <f>KÖRNYEZETRENDEZÉS!F244</f>
        <v>0</v>
      </c>
      <c r="F17" s="303"/>
    </row>
    <row r="18" spans="1:7" s="312" customFormat="1" ht="20.100000000000001" customHeight="1" x14ac:dyDescent="0.25">
      <c r="A18" s="307"/>
      <c r="B18" s="308"/>
      <c r="C18" s="309" t="s">
        <v>1226</v>
      </c>
      <c r="D18" s="310">
        <f>SUM(D11:D17)</f>
        <v>0</v>
      </c>
      <c r="E18" s="310">
        <f>SUM(E11:E17)</f>
        <v>0</v>
      </c>
      <c r="F18" s="311"/>
    </row>
    <row r="19" spans="1:7" s="312" customFormat="1" ht="20.100000000000001" customHeight="1" x14ac:dyDescent="0.25">
      <c r="A19" s="307"/>
      <c r="B19" s="580"/>
      <c r="C19" s="581" t="s">
        <v>900</v>
      </c>
      <c r="D19" s="640">
        <f>D18+E18</f>
        <v>0</v>
      </c>
      <c r="E19" s="641"/>
      <c r="F19" s="311"/>
    </row>
    <row r="20" spans="1:7" s="298" customFormat="1" ht="20.100000000000001" customHeight="1" x14ac:dyDescent="0.25">
      <c r="A20" s="293"/>
      <c r="B20" s="313"/>
      <c r="C20" s="314" t="s">
        <v>901</v>
      </c>
      <c r="D20" s="315">
        <f>D18*0.27</f>
        <v>0</v>
      </c>
      <c r="E20" s="315">
        <f>E18*0.27</f>
        <v>0</v>
      </c>
      <c r="F20" s="316" t="s">
        <v>709</v>
      </c>
      <c r="G20" s="317"/>
    </row>
    <row r="21" spans="1:7" s="298" customFormat="1" ht="20.100000000000001" customHeight="1" x14ac:dyDescent="0.25">
      <c r="A21" s="293"/>
      <c r="B21" s="577"/>
      <c r="C21" s="582" t="s">
        <v>1227</v>
      </c>
      <c r="D21" s="642">
        <f>D20+E20</f>
        <v>0</v>
      </c>
      <c r="E21" s="643"/>
      <c r="F21" s="316"/>
      <c r="G21" s="317"/>
    </row>
    <row r="22" spans="1:7" s="298" customFormat="1" ht="20.100000000000001" customHeight="1" x14ac:dyDescent="0.25">
      <c r="A22" s="293"/>
      <c r="B22" s="313"/>
      <c r="C22" s="309" t="s">
        <v>1228</v>
      </c>
      <c r="D22" s="310">
        <f>ROUND(SUM(D18+D20),0)</f>
        <v>0</v>
      </c>
      <c r="E22" s="310">
        <f>ROUND(SUM(E18+E20),0)</f>
        <v>0</v>
      </c>
      <c r="F22" s="311"/>
    </row>
    <row r="23" spans="1:7" s="298" customFormat="1" ht="20.100000000000001" customHeight="1" x14ac:dyDescent="0.25">
      <c r="A23" s="293"/>
      <c r="B23" s="313"/>
      <c r="C23" s="309" t="s">
        <v>1229</v>
      </c>
      <c r="D23" s="638">
        <f>ROUND(SUM(D22:E22),0)</f>
        <v>0</v>
      </c>
      <c r="E23" s="639"/>
      <c r="F23" s="311"/>
    </row>
    <row r="26" spans="1:7" ht="17.25" customHeight="1" x14ac:dyDescent="0.15">
      <c r="B26" s="320"/>
      <c r="C26" s="321"/>
      <c r="D26" s="321"/>
    </row>
    <row r="27" spans="1:7" ht="15" customHeight="1" x14ac:dyDescent="0.15">
      <c r="B27" s="322"/>
      <c r="C27" s="323"/>
      <c r="D27" s="323"/>
      <c r="E27" s="324"/>
      <c r="F27" s="325"/>
    </row>
    <row r="28" spans="1:7" ht="15" customHeight="1" x14ac:dyDescent="0.15">
      <c r="B28" s="322"/>
      <c r="C28" s="323"/>
      <c r="D28" s="323"/>
      <c r="E28" s="324"/>
      <c r="F28" s="325"/>
    </row>
    <row r="29" spans="1:7" ht="15" customHeight="1" x14ac:dyDescent="0.15">
      <c r="C29" s="326"/>
      <c r="D29" s="326"/>
      <c r="E29" s="319"/>
      <c r="F29" s="327"/>
    </row>
    <row r="30" spans="1:7" ht="14.1" x14ac:dyDescent="0.15">
      <c r="C30" s="318"/>
      <c r="D30" s="318"/>
      <c r="E30" s="319"/>
      <c r="F30" s="327"/>
    </row>
    <row r="31" spans="1:7" ht="14.1" x14ac:dyDescent="0.15">
      <c r="C31" s="318"/>
      <c r="D31" s="318"/>
      <c r="E31" s="319"/>
      <c r="F31" s="327"/>
    </row>
  </sheetData>
  <sheetProtection password="CF63" sheet="1" objects="1" scenarios="1" formatCells="0" formatColumns="0" formatRows="0"/>
  <mergeCells count="6">
    <mergeCell ref="B4:E4"/>
    <mergeCell ref="B5:E5"/>
    <mergeCell ref="B6:E6"/>
    <mergeCell ref="D23:E23"/>
    <mergeCell ref="D19:E19"/>
    <mergeCell ref="D21:E21"/>
  </mergeCells>
  <printOptions horizontalCentered="1"/>
  <pageMargins left="0.39000000000000007" right="0.39000000000000007" top="0.39000000000000007" bottom="0.39000000000000007" header="0.43000000000000005" footer="0.43000000000000005"/>
  <pageSetup paperSize="9" orientation="portrait" horizontalDpi="300" verticalDpi="300" r:id="rId1"/>
  <headerFooter alignWithMargins="0"/>
  <ignoredErrors>
    <ignoredError sqref="D2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30"/>
  <sheetViews>
    <sheetView view="pageBreakPreview" topLeftCell="A22" zoomScaleNormal="100" zoomScaleSheetLayoutView="100" workbookViewId="0">
      <selection activeCell="G27" sqref="F2:G27"/>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s="52" customFormat="1" ht="63.75" x14ac:dyDescent="0.25">
      <c r="A2" s="41">
        <v>1</v>
      </c>
      <c r="B2" s="40" t="s">
        <v>402</v>
      </c>
      <c r="C2" s="38" t="s">
        <v>403</v>
      </c>
      <c r="D2" s="42">
        <v>3.633</v>
      </c>
      <c r="E2" s="40" t="s">
        <v>404</v>
      </c>
      <c r="F2" s="723"/>
      <c r="G2" s="723"/>
      <c r="H2" s="43">
        <f>ROUND(D2*F2, 0)</f>
        <v>0</v>
      </c>
      <c r="I2" s="43">
        <f>ROUND(D2*G2, 0)</f>
        <v>0</v>
      </c>
    </row>
    <row r="3" spans="1:9" s="52" customFormat="1" ht="12.95" x14ac:dyDescent="0.2">
      <c r="A3" s="41"/>
      <c r="B3" s="53"/>
      <c r="C3" s="53"/>
      <c r="D3" s="54"/>
      <c r="E3" s="53"/>
      <c r="F3" s="730"/>
      <c r="G3" s="730"/>
      <c r="H3" s="55"/>
      <c r="I3" s="55"/>
    </row>
    <row r="4" spans="1:9" s="52" customFormat="1" ht="63.75" x14ac:dyDescent="0.25">
      <c r="A4" s="41">
        <v>2</v>
      </c>
      <c r="B4" s="40" t="s">
        <v>405</v>
      </c>
      <c r="C4" s="38" t="s">
        <v>406</v>
      </c>
      <c r="D4" s="42">
        <v>42.235999999999997</v>
      </c>
      <c r="E4" s="40" t="s">
        <v>404</v>
      </c>
      <c r="F4" s="723"/>
      <c r="G4" s="723"/>
      <c r="H4" s="43">
        <f>ROUND(D4*F4, 0)</f>
        <v>0</v>
      </c>
      <c r="I4" s="43">
        <f>ROUND(D4*G4, 0)</f>
        <v>0</v>
      </c>
    </row>
    <row r="5" spans="1:9" s="52" customFormat="1" ht="12.95" x14ac:dyDescent="0.2">
      <c r="A5" s="56"/>
      <c r="B5" s="53"/>
      <c r="C5" s="53"/>
      <c r="D5" s="54"/>
      <c r="E5" s="53"/>
      <c r="F5" s="730"/>
      <c r="G5" s="730"/>
      <c r="H5" s="55"/>
      <c r="I5" s="55"/>
    </row>
    <row r="6" spans="1:9" s="52" customFormat="1" ht="63.75" x14ac:dyDescent="0.25">
      <c r="A6" s="41">
        <v>3</v>
      </c>
      <c r="B6" s="40" t="s">
        <v>407</v>
      </c>
      <c r="C6" s="38" t="s">
        <v>408</v>
      </c>
      <c r="D6" s="42">
        <v>18.882999999999999</v>
      </c>
      <c r="E6" s="40" t="s">
        <v>404</v>
      </c>
      <c r="F6" s="723"/>
      <c r="G6" s="723"/>
      <c r="H6" s="43">
        <f>ROUND(D6*F6, 0)</f>
        <v>0</v>
      </c>
      <c r="I6" s="43">
        <f>ROUND(D6*G6, 0)</f>
        <v>0</v>
      </c>
    </row>
    <row r="7" spans="1:9" s="52" customFormat="1" ht="12.95" x14ac:dyDescent="0.2">
      <c r="A7" s="56"/>
      <c r="B7" s="53"/>
      <c r="C7" s="53"/>
      <c r="D7" s="54"/>
      <c r="E7" s="53"/>
      <c r="F7" s="730"/>
      <c r="G7" s="730"/>
      <c r="H7" s="55"/>
      <c r="I7" s="55"/>
    </row>
    <row r="8" spans="1:9" s="40" customFormat="1" ht="63.75" x14ac:dyDescent="0.25">
      <c r="A8" s="41">
        <v>4</v>
      </c>
      <c r="B8" s="40" t="s">
        <v>409</v>
      </c>
      <c r="C8" s="38" t="s">
        <v>410</v>
      </c>
      <c r="D8" s="42">
        <v>11.095000000000001</v>
      </c>
      <c r="E8" s="40" t="s">
        <v>404</v>
      </c>
      <c r="F8" s="723"/>
      <c r="G8" s="723"/>
      <c r="H8" s="43">
        <f>ROUND(D8*F8, 0)</f>
        <v>0</v>
      </c>
      <c r="I8" s="43">
        <f>ROUND(D8*G8, 0)</f>
        <v>0</v>
      </c>
    </row>
    <row r="9" spans="1:9" s="40" customFormat="1" ht="12.95" x14ac:dyDescent="0.2">
      <c r="A9" s="41"/>
      <c r="C9" s="38"/>
      <c r="D9" s="42"/>
      <c r="F9" s="723"/>
      <c r="G9" s="723"/>
      <c r="H9" s="43"/>
      <c r="I9" s="43"/>
    </row>
    <row r="10" spans="1:9" s="40" customFormat="1" ht="63.75" x14ac:dyDescent="0.25">
      <c r="A10" s="41">
        <v>5</v>
      </c>
      <c r="B10" s="40" t="s">
        <v>411</v>
      </c>
      <c r="C10" s="38" t="s">
        <v>412</v>
      </c>
      <c r="D10" s="42">
        <v>3.355</v>
      </c>
      <c r="E10" s="40" t="s">
        <v>404</v>
      </c>
      <c r="F10" s="723"/>
      <c r="G10" s="723"/>
      <c r="H10" s="43">
        <f>ROUND(D10*F10, 0)</f>
        <v>0</v>
      </c>
      <c r="I10" s="43">
        <f>ROUND(D10*G10, 0)</f>
        <v>0</v>
      </c>
    </row>
    <row r="11" spans="1:9" x14ac:dyDescent="0.25">
      <c r="F11" s="722"/>
      <c r="G11" s="722"/>
    </row>
    <row r="12" spans="1:9" ht="79.5" customHeight="1" x14ac:dyDescent="0.25">
      <c r="A12" s="8">
        <v>6</v>
      </c>
      <c r="B12" s="1" t="s">
        <v>413</v>
      </c>
      <c r="C12" s="2" t="s">
        <v>414</v>
      </c>
      <c r="D12" s="6">
        <v>284.89999999999998</v>
      </c>
      <c r="E12" s="1" t="s">
        <v>236</v>
      </c>
      <c r="F12" s="722"/>
      <c r="G12" s="722"/>
      <c r="H12" s="26">
        <f>ROUND(D12*F12, 0)</f>
        <v>0</v>
      </c>
      <c r="I12" s="26">
        <f>ROUND(D12*G12, 0)</f>
        <v>0</v>
      </c>
    </row>
    <row r="13" spans="1:9" ht="19.5" customHeight="1" x14ac:dyDescent="0.25">
      <c r="C13" s="2" t="s">
        <v>415</v>
      </c>
      <c r="F13" s="722"/>
      <c r="G13" s="722"/>
    </row>
    <row r="14" spans="1:9" x14ac:dyDescent="0.25">
      <c r="F14" s="722"/>
      <c r="G14" s="722"/>
    </row>
    <row r="15" spans="1:9" ht="76.5" x14ac:dyDescent="0.25">
      <c r="A15" s="8">
        <v>7</v>
      </c>
      <c r="B15" s="1" t="s">
        <v>416</v>
      </c>
      <c r="C15" s="2" t="s">
        <v>417</v>
      </c>
      <c r="D15" s="6">
        <v>0.3</v>
      </c>
      <c r="E15" s="1" t="s">
        <v>236</v>
      </c>
      <c r="F15" s="722"/>
      <c r="G15" s="722"/>
      <c r="H15" s="26">
        <f>ROUND(D15*F15, 0)</f>
        <v>0</v>
      </c>
      <c r="I15" s="26">
        <f>ROUND(D15*G15, 0)</f>
        <v>0</v>
      </c>
    </row>
    <row r="16" spans="1:9" ht="52.5" x14ac:dyDescent="0.25">
      <c r="C16" s="2" t="s">
        <v>418</v>
      </c>
      <c r="F16" s="722"/>
      <c r="G16" s="722"/>
    </row>
    <row r="17" spans="1:9" x14ac:dyDescent="0.25">
      <c r="F17" s="722"/>
      <c r="G17" s="722"/>
    </row>
    <row r="18" spans="1:9" ht="84" customHeight="1" x14ac:dyDescent="0.25">
      <c r="A18" s="8">
        <v>8</v>
      </c>
      <c r="B18" s="1" t="s">
        <v>419</v>
      </c>
      <c r="C18" s="2" t="s">
        <v>420</v>
      </c>
      <c r="D18" s="6">
        <v>1.6</v>
      </c>
      <c r="E18" s="1" t="s">
        <v>236</v>
      </c>
      <c r="F18" s="722"/>
      <c r="G18" s="722"/>
      <c r="H18" s="26">
        <f>ROUND(D18*F18, 0)</f>
        <v>0</v>
      </c>
      <c r="I18" s="26">
        <f>ROUND(D18*G18, 0)</f>
        <v>0</v>
      </c>
    </row>
    <row r="19" spans="1:9" ht="27" x14ac:dyDescent="0.25">
      <c r="C19" s="2" t="s">
        <v>421</v>
      </c>
      <c r="F19" s="722"/>
      <c r="G19" s="722"/>
    </row>
    <row r="20" spans="1:9" x14ac:dyDescent="0.25">
      <c r="F20" s="722"/>
      <c r="G20" s="722"/>
    </row>
    <row r="21" spans="1:9" ht="76.5" x14ac:dyDescent="0.25">
      <c r="A21" s="8">
        <v>9</v>
      </c>
      <c r="B21" s="1" t="s">
        <v>422</v>
      </c>
      <c r="C21" s="2" t="s">
        <v>423</v>
      </c>
      <c r="D21" s="6">
        <v>177.4</v>
      </c>
      <c r="E21" s="1" t="s">
        <v>236</v>
      </c>
      <c r="F21" s="722"/>
      <c r="G21" s="722"/>
      <c r="H21" s="26">
        <f>ROUND(D21*F21, 0)</f>
        <v>0</v>
      </c>
      <c r="I21" s="26">
        <f>ROUND(D21*G21, 0)</f>
        <v>0</v>
      </c>
    </row>
    <row r="22" spans="1:9" ht="39.75" x14ac:dyDescent="0.25">
      <c r="C22" s="2" t="s">
        <v>424</v>
      </c>
      <c r="F22" s="722"/>
      <c r="G22" s="722"/>
    </row>
    <row r="23" spans="1:9" x14ac:dyDescent="0.25">
      <c r="F23" s="722"/>
      <c r="G23" s="722"/>
    </row>
    <row r="24" spans="1:9" ht="76.5" x14ac:dyDescent="0.25">
      <c r="A24" s="8">
        <v>10</v>
      </c>
      <c r="B24" s="1" t="s">
        <v>425</v>
      </c>
      <c r="C24" s="2" t="s">
        <v>426</v>
      </c>
      <c r="D24" s="6">
        <v>85.2</v>
      </c>
      <c r="E24" s="1" t="s">
        <v>236</v>
      </c>
      <c r="F24" s="722"/>
      <c r="G24" s="722"/>
      <c r="H24" s="26">
        <f>ROUND(D24*F24, 0)</f>
        <v>0</v>
      </c>
      <c r="I24" s="26">
        <f>ROUND(D24*G24, 0)</f>
        <v>0</v>
      </c>
    </row>
    <row r="25" spans="1:9" ht="52.5" x14ac:dyDescent="0.25">
      <c r="C25" s="2" t="s">
        <v>427</v>
      </c>
      <c r="F25" s="722"/>
      <c r="G25" s="722"/>
    </row>
    <row r="26" spans="1:9" x14ac:dyDescent="0.25">
      <c r="F26" s="722"/>
      <c r="G26" s="722"/>
    </row>
    <row r="27" spans="1:9" ht="84" customHeight="1" x14ac:dyDescent="0.25">
      <c r="A27" s="8">
        <v>11</v>
      </c>
      <c r="B27" s="1" t="s">
        <v>428</v>
      </c>
      <c r="C27" s="2" t="s">
        <v>429</v>
      </c>
      <c r="D27" s="6">
        <v>11.5</v>
      </c>
      <c r="E27" s="1" t="s">
        <v>236</v>
      </c>
      <c r="F27" s="722"/>
      <c r="G27" s="722"/>
      <c r="H27" s="26">
        <f>ROUND(D27*F27, 0)</f>
        <v>0</v>
      </c>
      <c r="I27" s="26">
        <f>ROUND(D27*G27, 0)</f>
        <v>0</v>
      </c>
    </row>
    <row r="28" spans="1:9" x14ac:dyDescent="0.25">
      <c r="C28" s="2" t="s">
        <v>430</v>
      </c>
    </row>
    <row r="30" spans="1:9" s="9" customFormat="1" x14ac:dyDescent="0.25">
      <c r="A30" s="7"/>
      <c r="B30" s="3"/>
      <c r="C30" s="3" t="s">
        <v>29</v>
      </c>
      <c r="D30" s="5"/>
      <c r="E30" s="3"/>
      <c r="F30" s="5"/>
      <c r="G30" s="5"/>
      <c r="H30" s="25">
        <f>ROUND(SUM(H2:H29),0)</f>
        <v>0</v>
      </c>
      <c r="I30" s="25">
        <f>ROUND(SUM(I2:I29),0)</f>
        <v>0</v>
      </c>
    </row>
  </sheetData>
  <sheetProtection password="CF63" sheet="1" objects="1" scenarios="1" formatCells="0" formatColumns="0" formatRows="0"/>
  <phoneticPr fontId="20" type="noConversion"/>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Helyszíni beton és vasbeton munka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I5"/>
  <sheetViews>
    <sheetView view="pageBreakPreview" zoomScaleNormal="100" zoomScaleSheetLayoutView="100" workbookViewId="0">
      <selection activeCell="F2" sqref="F2:G2"/>
    </sheetView>
  </sheetViews>
  <sheetFormatPr defaultColWidth="9.1406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25" t="s">
        <v>10</v>
      </c>
      <c r="I1" s="25" t="s">
        <v>11</v>
      </c>
    </row>
    <row r="2" spans="1:9" ht="89.25" x14ac:dyDescent="0.25">
      <c r="A2" s="8">
        <v>1</v>
      </c>
      <c r="B2" s="1" t="s">
        <v>431</v>
      </c>
      <c r="C2" s="2" t="s">
        <v>432</v>
      </c>
      <c r="D2" s="6">
        <v>7.7</v>
      </c>
      <c r="E2" s="1" t="s">
        <v>32</v>
      </c>
      <c r="F2" s="722"/>
      <c r="G2" s="722"/>
      <c r="H2" s="26">
        <f>ROUND(D2*F2, 0)</f>
        <v>0</v>
      </c>
      <c r="I2" s="26">
        <f>ROUND(D2*G2, 0)</f>
        <v>0</v>
      </c>
    </row>
    <row r="3" spans="1:9" ht="38.25" x14ac:dyDescent="0.25">
      <c r="C3" s="2" t="s">
        <v>433</v>
      </c>
    </row>
    <row r="5" spans="1:9" s="9" customFormat="1" x14ac:dyDescent="0.25">
      <c r="A5" s="7"/>
      <c r="B5" s="3"/>
      <c r="C5" s="3" t="s">
        <v>29</v>
      </c>
      <c r="D5" s="5"/>
      <c r="E5" s="3"/>
      <c r="F5" s="5"/>
      <c r="G5" s="5"/>
      <c r="H5" s="25">
        <f>ROUND(SUM(H2:H4),0)</f>
        <v>0</v>
      </c>
      <c r="I5" s="25">
        <f>ROUND(SUM(I2:I4),0)</f>
        <v>0</v>
      </c>
    </row>
  </sheetData>
  <sheetProtection password="CF63" sheet="1" objects="1" scenarios="1" formatCells="0" formatColumns="0" formatRows="0"/>
  <pageMargins left="0.2361111111111111" right="0.2361111111111111" top="0.69444444444444442" bottom="0.69444444444444442" header="0.41666666666666669" footer="0.41666666666666669"/>
  <pageSetup paperSize="9" scale="98" orientation="portrait" useFirstPageNumber="1" horizontalDpi="4294967292" verticalDpi="4294967292" r:id="rId1"/>
  <headerFooter>
    <oddHeader>&amp;L&amp;"Times New Roman CE,bold"&amp;10 Falazás és egyéb kőművesmunka</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X12"/>
  <sheetViews>
    <sheetView view="pageBreakPreview" zoomScale="145" zoomScaleNormal="160" zoomScaleSheetLayoutView="145" zoomScalePageLayoutView="160" workbookViewId="0">
      <selection activeCell="D3" sqref="D3:E6"/>
    </sheetView>
  </sheetViews>
  <sheetFormatPr defaultColWidth="9.140625" defaultRowHeight="12.75" x14ac:dyDescent="0.2"/>
  <cols>
    <col min="1" max="1" width="27.28515625" style="81" customWidth="1"/>
    <col min="2" max="2" width="7.42578125" style="78" customWidth="1"/>
    <col min="3" max="3" width="3.28515625" style="78" customWidth="1"/>
    <col min="4" max="4" width="9.85546875" style="79" customWidth="1"/>
    <col min="5" max="5" width="8.85546875" style="79" customWidth="1"/>
    <col min="6" max="24" width="9.140625" style="57"/>
    <col min="25" max="16384" width="9.140625" style="58"/>
  </cols>
  <sheetData>
    <row r="1" spans="1:24" ht="21.95" customHeight="1" x14ac:dyDescent="0.2">
      <c r="A1" s="644" t="s">
        <v>434</v>
      </c>
      <c r="B1" s="644"/>
      <c r="C1" s="645"/>
      <c r="D1" s="646"/>
      <c r="E1" s="647"/>
    </row>
    <row r="2" spans="1:24" s="62" customFormat="1" ht="9.9499999999999993" customHeight="1" thickBot="1" x14ac:dyDescent="0.2">
      <c r="A2" s="648" t="s">
        <v>435</v>
      </c>
      <c r="B2" s="649"/>
      <c r="C2" s="650"/>
      <c r="D2" s="59" t="s">
        <v>10</v>
      </c>
      <c r="E2" s="60" t="s">
        <v>11</v>
      </c>
      <c r="F2" s="61"/>
      <c r="G2" s="61"/>
      <c r="H2" s="61"/>
      <c r="I2" s="61"/>
      <c r="J2" s="61"/>
      <c r="K2" s="61"/>
      <c r="L2" s="61"/>
      <c r="M2" s="61"/>
      <c r="N2" s="61"/>
      <c r="O2" s="61"/>
      <c r="P2" s="61"/>
      <c r="Q2" s="61"/>
      <c r="R2" s="61"/>
      <c r="S2" s="61"/>
      <c r="T2" s="61"/>
      <c r="U2" s="61"/>
      <c r="V2" s="61"/>
      <c r="W2" s="61"/>
      <c r="X2" s="61"/>
    </row>
    <row r="3" spans="1:24" s="57" customFormat="1" ht="12" customHeight="1" x14ac:dyDescent="0.2">
      <c r="A3" s="63" t="s">
        <v>436</v>
      </c>
      <c r="B3" s="64"/>
      <c r="C3" s="65"/>
      <c r="D3" s="66">
        <f>'Fűtés-Hűtés'!G71</f>
        <v>0</v>
      </c>
      <c r="E3" s="67">
        <f>'Fűtés-Hűtés'!H71</f>
        <v>0</v>
      </c>
      <c r="F3" s="68"/>
    </row>
    <row r="4" spans="1:24" s="57" customFormat="1" ht="12" customHeight="1" x14ac:dyDescent="0.2">
      <c r="A4" s="63" t="s">
        <v>437</v>
      </c>
      <c r="B4" s="64"/>
      <c r="C4" s="65"/>
      <c r="D4" s="69">
        <f>Szellőzés!G29</f>
        <v>0</v>
      </c>
      <c r="E4" s="70">
        <f>Szellőzés!H29</f>
        <v>0</v>
      </c>
      <c r="F4" s="68"/>
    </row>
    <row r="5" spans="1:24" s="57" customFormat="1" ht="12" customHeight="1" x14ac:dyDescent="0.2">
      <c r="A5" s="63" t="s">
        <v>438</v>
      </c>
      <c r="B5" s="64"/>
      <c r="C5" s="65"/>
      <c r="D5" s="69">
        <f>Vízcsat!G61</f>
        <v>0</v>
      </c>
      <c r="E5" s="70">
        <f>Vízcsat!H61</f>
        <v>0</v>
      </c>
      <c r="F5" s="68"/>
    </row>
    <row r="6" spans="1:24" s="57" customFormat="1" ht="11.25" customHeight="1" thickBot="1" x14ac:dyDescent="0.25">
      <c r="A6" s="63" t="s">
        <v>439</v>
      </c>
      <c r="B6" s="64"/>
      <c r="C6" s="65"/>
      <c r="D6" s="71">
        <f>Külső!G20</f>
        <v>0</v>
      </c>
      <c r="E6" s="70">
        <f>Külső!H20</f>
        <v>0</v>
      </c>
      <c r="F6" s="68"/>
    </row>
    <row r="7" spans="1:24" ht="12" customHeight="1" thickBot="1" x14ac:dyDescent="0.25">
      <c r="A7" s="72" t="s">
        <v>440</v>
      </c>
      <c r="B7" s="73"/>
      <c r="C7" s="74"/>
      <c r="D7" s="75">
        <f>SUM(D3:D6)</f>
        <v>0</v>
      </c>
      <c r="E7" s="76">
        <f>SUM(E3:E6)</f>
        <v>0</v>
      </c>
    </row>
    <row r="8" spans="1:24" ht="12" customHeight="1" thickBot="1" x14ac:dyDescent="0.25">
      <c r="A8" s="72" t="s">
        <v>441</v>
      </c>
      <c r="B8" s="73"/>
      <c r="C8" s="74"/>
      <c r="D8" s="651">
        <f>D7+E7</f>
        <v>0</v>
      </c>
      <c r="E8" s="652"/>
    </row>
    <row r="10" spans="1:24" ht="12.95" x14ac:dyDescent="0.15">
      <c r="A10" s="77"/>
    </row>
    <row r="11" spans="1:24" ht="12.95" x14ac:dyDescent="0.15">
      <c r="A11" s="80"/>
      <c r="B11" s="64"/>
      <c r="C11" s="64"/>
      <c r="D11" s="78"/>
      <c r="E11" s="78"/>
      <c r="F11" s="78"/>
      <c r="G11" s="78"/>
      <c r="H11" s="78"/>
      <c r="I11" s="78"/>
      <c r="J11" s="78"/>
      <c r="K11" s="78"/>
      <c r="L11" s="78"/>
      <c r="M11" s="78"/>
      <c r="N11" s="78"/>
      <c r="O11" s="78"/>
      <c r="P11" s="58"/>
      <c r="Q11" s="58"/>
      <c r="R11" s="58"/>
      <c r="S11" s="58"/>
      <c r="T11" s="58"/>
      <c r="U11" s="58"/>
      <c r="V11" s="58"/>
      <c r="W11" s="58"/>
      <c r="X11" s="58"/>
    </row>
    <row r="12" spans="1:24" ht="12.95" x14ac:dyDescent="0.15">
      <c r="A12" s="80"/>
      <c r="B12" s="64"/>
      <c r="C12" s="64"/>
      <c r="D12" s="78"/>
      <c r="E12" s="78"/>
      <c r="F12" s="78"/>
      <c r="G12" s="78"/>
      <c r="H12" s="78"/>
      <c r="I12" s="78"/>
      <c r="J12" s="78"/>
      <c r="K12" s="78"/>
      <c r="L12" s="78"/>
      <c r="M12" s="78"/>
      <c r="N12" s="78"/>
      <c r="O12" s="78"/>
      <c r="P12" s="58"/>
      <c r="Q12" s="58"/>
      <c r="R12" s="58"/>
      <c r="S12" s="58"/>
      <c r="T12" s="58"/>
      <c r="U12" s="58"/>
      <c r="V12" s="58"/>
      <c r="W12" s="58"/>
      <c r="X12" s="58"/>
    </row>
  </sheetData>
  <sheetProtection password="CF63" sheet="1" objects="1" scenarios="1" formatCells="0" formatColumns="0" formatRows="0"/>
  <mergeCells count="4">
    <mergeCell ref="A1:C1"/>
    <mergeCell ref="D1:E1"/>
    <mergeCell ref="A2:C2"/>
    <mergeCell ref="D8:E8"/>
  </mergeCells>
  <printOptions horizontalCentered="1"/>
  <pageMargins left="0.39370078740157483" right="0.39370078740157483" top="0.98425196850393704" bottom="0.98425196850393704" header="0.51181102362204722" footer="0.51181102362204722"/>
  <pageSetup paperSize="9" orientation="portrait" horizontalDpi="720" verticalDpi="720" r:id="rId1"/>
  <headerFooter>
    <oddHeader>&amp;CKözponti fűtés</oddHeader>
    <oddFooter>&amp;P. oldal, összesen: &amp;N</oddFooter>
  </headerFooter>
  <colBreaks count="1" manualBreakCount="1">
    <brk id="5" max="138"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A71"/>
  <sheetViews>
    <sheetView view="pageBreakPreview" zoomScale="145" zoomScaleNormal="115" zoomScaleSheetLayoutView="145" zoomScalePageLayoutView="115" workbookViewId="0">
      <selection activeCell="F3" sqref="F3"/>
    </sheetView>
  </sheetViews>
  <sheetFormatPr defaultColWidth="9.140625" defaultRowHeight="12.75" x14ac:dyDescent="0.2"/>
  <cols>
    <col min="1" max="1" width="4.85546875" style="111" customWidth="1"/>
    <col min="2" max="2" width="34.7109375" style="81" customWidth="1"/>
    <col min="3" max="3" width="7.42578125" style="78" customWidth="1"/>
    <col min="4" max="4" width="3.28515625" style="78" customWidth="1"/>
    <col min="5" max="5" width="7.7109375" style="79" customWidth="1"/>
    <col min="6" max="6" width="10" style="79" customWidth="1"/>
    <col min="7" max="7" width="11.7109375" style="79" customWidth="1"/>
    <col min="8" max="8" width="8.85546875" style="79" customWidth="1"/>
    <col min="9" max="27" width="9.140625" style="57"/>
    <col min="28" max="16384" width="9.140625" style="58"/>
  </cols>
  <sheetData>
    <row r="1" spans="1:27" x14ac:dyDescent="0.2">
      <c r="A1" s="82"/>
      <c r="B1" s="83" t="s">
        <v>442</v>
      </c>
      <c r="C1" s="84"/>
      <c r="D1" s="84"/>
      <c r="E1" s="653" t="s">
        <v>443</v>
      </c>
      <c r="F1" s="646"/>
      <c r="G1" s="646"/>
      <c r="H1" s="647"/>
    </row>
    <row r="2" spans="1:27" s="62" customFormat="1" ht="17.25" thickBot="1" x14ac:dyDescent="0.2">
      <c r="A2" s="85" t="s">
        <v>3</v>
      </c>
      <c r="B2" s="86" t="s">
        <v>5</v>
      </c>
      <c r="C2" s="86" t="s">
        <v>444</v>
      </c>
      <c r="D2" s="86" t="s">
        <v>445</v>
      </c>
      <c r="E2" s="87" t="s">
        <v>8</v>
      </c>
      <c r="F2" s="88" t="s">
        <v>9</v>
      </c>
      <c r="G2" s="59" t="s">
        <v>10</v>
      </c>
      <c r="H2" s="60" t="s">
        <v>11</v>
      </c>
      <c r="I2" s="61"/>
      <c r="J2" s="61"/>
      <c r="K2" s="61"/>
      <c r="L2" s="61"/>
      <c r="M2" s="61"/>
      <c r="N2" s="61"/>
      <c r="O2" s="61"/>
      <c r="P2" s="61"/>
      <c r="Q2" s="61"/>
      <c r="R2" s="61"/>
      <c r="S2" s="61"/>
      <c r="T2" s="61"/>
      <c r="U2" s="61"/>
      <c r="V2" s="61"/>
      <c r="W2" s="61"/>
      <c r="X2" s="61"/>
      <c r="Y2" s="61"/>
      <c r="Z2" s="61"/>
      <c r="AA2" s="61"/>
    </row>
    <row r="3" spans="1:27" s="57" customFormat="1" ht="48" customHeight="1" x14ac:dyDescent="0.2">
      <c r="A3" s="89">
        <v>1</v>
      </c>
      <c r="B3" s="90" t="s">
        <v>446</v>
      </c>
      <c r="C3" s="91">
        <v>2</v>
      </c>
      <c r="D3" s="92" t="s">
        <v>18</v>
      </c>
      <c r="E3" s="731"/>
      <c r="F3" s="732"/>
      <c r="G3" s="93">
        <f>ROUND(C3*E3,0)</f>
        <v>0</v>
      </c>
      <c r="H3" s="94">
        <f>ROUND(C3*F3,0)</f>
        <v>0</v>
      </c>
      <c r="I3" s="68"/>
    </row>
    <row r="4" spans="1:27" s="57" customFormat="1" x14ac:dyDescent="0.2">
      <c r="A4" s="95">
        <v>2</v>
      </c>
      <c r="B4" s="96" t="s">
        <v>447</v>
      </c>
      <c r="C4" s="97">
        <v>1</v>
      </c>
      <c r="D4" s="98" t="s">
        <v>13</v>
      </c>
      <c r="E4" s="733"/>
      <c r="F4" s="734"/>
      <c r="G4" s="100">
        <f t="shared" ref="G4:G67" si="0">ROUND(C4*E4,0)</f>
        <v>0</v>
      </c>
      <c r="H4" s="101">
        <f t="shared" ref="H4:H67" si="1">ROUND(C4*F4,0)</f>
        <v>0</v>
      </c>
      <c r="I4" s="68"/>
    </row>
    <row r="5" spans="1:27" s="57" customFormat="1" ht="18.600000000000001" customHeight="1" x14ac:dyDescent="0.2">
      <c r="A5" s="95">
        <v>3</v>
      </c>
      <c r="B5" s="96" t="s">
        <v>448</v>
      </c>
      <c r="C5" s="97">
        <v>1</v>
      </c>
      <c r="D5" s="98" t="s">
        <v>13</v>
      </c>
      <c r="E5" s="733"/>
      <c r="F5" s="734"/>
      <c r="G5" s="100">
        <f t="shared" si="0"/>
        <v>0</v>
      </c>
      <c r="H5" s="101">
        <f t="shared" si="1"/>
        <v>0</v>
      </c>
      <c r="I5" s="68"/>
    </row>
    <row r="6" spans="1:27" s="57" customFormat="1" ht="33.75" x14ac:dyDescent="0.2">
      <c r="A6" s="95">
        <v>4</v>
      </c>
      <c r="B6" s="96" t="s">
        <v>449</v>
      </c>
      <c r="C6" s="97">
        <v>1</v>
      </c>
      <c r="D6" s="98" t="s">
        <v>13</v>
      </c>
      <c r="E6" s="733"/>
      <c r="F6" s="734"/>
      <c r="G6" s="100">
        <f t="shared" si="0"/>
        <v>0</v>
      </c>
      <c r="H6" s="101">
        <f t="shared" si="1"/>
        <v>0</v>
      </c>
      <c r="I6" s="68"/>
    </row>
    <row r="7" spans="1:27" s="57" customFormat="1" ht="82.5" customHeight="1" x14ac:dyDescent="0.2">
      <c r="A7" s="95">
        <v>5</v>
      </c>
      <c r="B7" s="96" t="s">
        <v>450</v>
      </c>
      <c r="C7" s="97">
        <v>3</v>
      </c>
      <c r="D7" s="98" t="s">
        <v>18</v>
      </c>
      <c r="E7" s="733"/>
      <c r="F7" s="734"/>
      <c r="G7" s="100">
        <f t="shared" si="0"/>
        <v>0</v>
      </c>
      <c r="H7" s="101">
        <f t="shared" si="1"/>
        <v>0</v>
      </c>
      <c r="I7" s="68"/>
    </row>
    <row r="8" spans="1:27" s="57" customFormat="1" ht="79.5" customHeight="1" x14ac:dyDescent="0.2">
      <c r="A8" s="95">
        <v>6</v>
      </c>
      <c r="B8" s="96" t="s">
        <v>451</v>
      </c>
      <c r="C8" s="97">
        <v>1</v>
      </c>
      <c r="D8" s="98" t="s">
        <v>18</v>
      </c>
      <c r="E8" s="733"/>
      <c r="F8" s="734"/>
      <c r="G8" s="100">
        <f t="shared" si="0"/>
        <v>0</v>
      </c>
      <c r="H8" s="101">
        <f t="shared" si="1"/>
        <v>0</v>
      </c>
      <c r="I8" s="68"/>
    </row>
    <row r="9" spans="1:27" s="57" customFormat="1" ht="43.5" customHeight="1" x14ac:dyDescent="0.2">
      <c r="A9" s="95">
        <v>7</v>
      </c>
      <c r="B9" s="96" t="s">
        <v>452</v>
      </c>
      <c r="C9" s="97">
        <v>1</v>
      </c>
      <c r="D9" s="98" t="s">
        <v>18</v>
      </c>
      <c r="E9" s="733"/>
      <c r="F9" s="734"/>
      <c r="G9" s="100">
        <f t="shared" si="0"/>
        <v>0</v>
      </c>
      <c r="H9" s="101">
        <f t="shared" si="1"/>
        <v>0</v>
      </c>
      <c r="I9" s="68"/>
    </row>
    <row r="10" spans="1:27" s="57" customFormat="1" ht="54.75" customHeight="1" x14ac:dyDescent="0.2">
      <c r="A10" s="95">
        <v>8</v>
      </c>
      <c r="B10" s="96" t="s">
        <v>453</v>
      </c>
      <c r="C10" s="97">
        <v>4</v>
      </c>
      <c r="D10" s="98" t="s">
        <v>18</v>
      </c>
      <c r="E10" s="733"/>
      <c r="F10" s="734"/>
      <c r="G10" s="100">
        <f t="shared" si="0"/>
        <v>0</v>
      </c>
      <c r="H10" s="101">
        <f t="shared" si="1"/>
        <v>0</v>
      </c>
      <c r="I10" s="68"/>
    </row>
    <row r="11" spans="1:27" s="57" customFormat="1" ht="54.75" customHeight="1" x14ac:dyDescent="0.2">
      <c r="A11" s="95">
        <v>9</v>
      </c>
      <c r="B11" s="96" t="s">
        <v>454</v>
      </c>
      <c r="C11" s="97">
        <v>4</v>
      </c>
      <c r="D11" s="98" t="s">
        <v>18</v>
      </c>
      <c r="E11" s="733"/>
      <c r="F11" s="734"/>
      <c r="G11" s="100">
        <f t="shared" si="0"/>
        <v>0</v>
      </c>
      <c r="H11" s="101">
        <f t="shared" si="1"/>
        <v>0</v>
      </c>
      <c r="I11" s="68"/>
    </row>
    <row r="12" spans="1:27" s="57" customFormat="1" ht="60" customHeight="1" x14ac:dyDescent="0.2">
      <c r="A12" s="95">
        <v>10</v>
      </c>
      <c r="B12" s="96" t="s">
        <v>455</v>
      </c>
      <c r="C12" s="97">
        <v>16</v>
      </c>
      <c r="D12" s="98" t="s">
        <v>18</v>
      </c>
      <c r="E12" s="733"/>
      <c r="F12" s="734"/>
      <c r="G12" s="100">
        <f t="shared" si="0"/>
        <v>0</v>
      </c>
      <c r="H12" s="101">
        <f t="shared" si="1"/>
        <v>0</v>
      </c>
      <c r="I12" s="68"/>
    </row>
    <row r="13" spans="1:27" s="57" customFormat="1" ht="50.25" x14ac:dyDescent="0.2">
      <c r="A13" s="95">
        <v>11</v>
      </c>
      <c r="B13" s="102" t="s">
        <v>456</v>
      </c>
      <c r="C13" s="103">
        <v>10</v>
      </c>
      <c r="D13" s="104" t="s">
        <v>18</v>
      </c>
      <c r="E13" s="735"/>
      <c r="F13" s="736"/>
      <c r="G13" s="100">
        <f t="shared" si="0"/>
        <v>0</v>
      </c>
      <c r="H13" s="101">
        <f t="shared" si="1"/>
        <v>0</v>
      </c>
      <c r="I13" s="68"/>
    </row>
    <row r="14" spans="1:27" s="57" customFormat="1" ht="50.25" x14ac:dyDescent="0.2">
      <c r="A14" s="95">
        <v>12</v>
      </c>
      <c r="B14" s="102" t="s">
        <v>457</v>
      </c>
      <c r="C14" s="103">
        <v>1</v>
      </c>
      <c r="D14" s="104" t="s">
        <v>18</v>
      </c>
      <c r="E14" s="735"/>
      <c r="F14" s="736"/>
      <c r="G14" s="100">
        <f t="shared" si="0"/>
        <v>0</v>
      </c>
      <c r="H14" s="101">
        <f t="shared" si="1"/>
        <v>0</v>
      </c>
      <c r="I14" s="68"/>
    </row>
    <row r="15" spans="1:27" s="57" customFormat="1" ht="50.25" x14ac:dyDescent="0.2">
      <c r="A15" s="95">
        <v>13</v>
      </c>
      <c r="B15" s="102" t="s">
        <v>458</v>
      </c>
      <c r="C15" s="103">
        <v>4</v>
      </c>
      <c r="D15" s="104" t="s">
        <v>18</v>
      </c>
      <c r="E15" s="735"/>
      <c r="F15" s="736"/>
      <c r="G15" s="100">
        <f t="shared" si="0"/>
        <v>0</v>
      </c>
      <c r="H15" s="101">
        <f t="shared" si="1"/>
        <v>0</v>
      </c>
      <c r="I15" s="68"/>
    </row>
    <row r="16" spans="1:27" s="57" customFormat="1" ht="50.25" x14ac:dyDescent="0.2">
      <c r="A16" s="95">
        <v>14</v>
      </c>
      <c r="B16" s="102" t="s">
        <v>459</v>
      </c>
      <c r="C16" s="103">
        <v>2</v>
      </c>
      <c r="D16" s="104" t="s">
        <v>18</v>
      </c>
      <c r="E16" s="735"/>
      <c r="F16" s="736"/>
      <c r="G16" s="100">
        <f t="shared" si="0"/>
        <v>0</v>
      </c>
      <c r="H16" s="101">
        <f t="shared" si="1"/>
        <v>0</v>
      </c>
      <c r="I16" s="68"/>
    </row>
    <row r="17" spans="1:9" s="57" customFormat="1" ht="50.25" x14ac:dyDescent="0.2">
      <c r="A17" s="95">
        <v>15</v>
      </c>
      <c r="B17" s="102" t="s">
        <v>460</v>
      </c>
      <c r="C17" s="103">
        <v>2</v>
      </c>
      <c r="D17" s="104" t="s">
        <v>18</v>
      </c>
      <c r="E17" s="735"/>
      <c r="F17" s="736"/>
      <c r="G17" s="100">
        <f t="shared" si="0"/>
        <v>0</v>
      </c>
      <c r="H17" s="101">
        <f t="shared" si="1"/>
        <v>0</v>
      </c>
      <c r="I17" s="68"/>
    </row>
    <row r="18" spans="1:9" s="57" customFormat="1" ht="50.25" x14ac:dyDescent="0.2">
      <c r="A18" s="95">
        <v>16</v>
      </c>
      <c r="B18" s="102" t="s">
        <v>461</v>
      </c>
      <c r="C18" s="103">
        <v>1</v>
      </c>
      <c r="D18" s="104" t="s">
        <v>18</v>
      </c>
      <c r="E18" s="735"/>
      <c r="F18" s="736"/>
      <c r="G18" s="100">
        <f t="shared" si="0"/>
        <v>0</v>
      </c>
      <c r="H18" s="101">
        <f t="shared" si="1"/>
        <v>0</v>
      </c>
      <c r="I18" s="68"/>
    </row>
    <row r="19" spans="1:9" s="57" customFormat="1" ht="36.75" customHeight="1" x14ac:dyDescent="0.2">
      <c r="A19" s="95">
        <v>17</v>
      </c>
      <c r="B19" s="102" t="s">
        <v>462</v>
      </c>
      <c r="C19" s="103">
        <v>2</v>
      </c>
      <c r="D19" s="104" t="s">
        <v>18</v>
      </c>
      <c r="E19" s="735"/>
      <c r="F19" s="736"/>
      <c r="G19" s="100">
        <f t="shared" si="0"/>
        <v>0</v>
      </c>
      <c r="H19" s="101">
        <f t="shared" si="1"/>
        <v>0</v>
      </c>
      <c r="I19" s="68"/>
    </row>
    <row r="20" spans="1:9" s="57" customFormat="1" ht="15" customHeight="1" x14ac:dyDescent="0.2">
      <c r="A20" s="95">
        <v>18</v>
      </c>
      <c r="B20" s="102" t="s">
        <v>463</v>
      </c>
      <c r="C20" s="103">
        <v>8</v>
      </c>
      <c r="D20" s="104" t="s">
        <v>18</v>
      </c>
      <c r="E20" s="735"/>
      <c r="F20" s="736"/>
      <c r="G20" s="100">
        <f t="shared" si="0"/>
        <v>0</v>
      </c>
      <c r="H20" s="101">
        <f t="shared" si="1"/>
        <v>0</v>
      </c>
      <c r="I20" s="68"/>
    </row>
    <row r="21" spans="1:9" s="57" customFormat="1" ht="51" customHeight="1" x14ac:dyDescent="0.2">
      <c r="A21" s="95">
        <v>19</v>
      </c>
      <c r="B21" s="102" t="s">
        <v>464</v>
      </c>
      <c r="C21" s="103">
        <v>1</v>
      </c>
      <c r="D21" s="104" t="s">
        <v>18</v>
      </c>
      <c r="E21" s="735"/>
      <c r="F21" s="736"/>
      <c r="G21" s="100">
        <f t="shared" si="0"/>
        <v>0</v>
      </c>
      <c r="H21" s="101">
        <f t="shared" si="1"/>
        <v>0</v>
      </c>
      <c r="I21" s="68"/>
    </row>
    <row r="22" spans="1:9" s="57" customFormat="1" ht="50.25" x14ac:dyDescent="0.2">
      <c r="A22" s="95">
        <v>20</v>
      </c>
      <c r="B22" s="102" t="s">
        <v>465</v>
      </c>
      <c r="C22" s="103">
        <v>1</v>
      </c>
      <c r="D22" s="104" t="s">
        <v>18</v>
      </c>
      <c r="E22" s="735"/>
      <c r="F22" s="736"/>
      <c r="G22" s="100">
        <f t="shared" si="0"/>
        <v>0</v>
      </c>
      <c r="H22" s="101">
        <f t="shared" si="1"/>
        <v>0</v>
      </c>
      <c r="I22" s="68"/>
    </row>
    <row r="23" spans="1:9" s="57" customFormat="1" ht="42" x14ac:dyDescent="0.2">
      <c r="A23" s="95">
        <v>21</v>
      </c>
      <c r="B23" s="102" t="s">
        <v>466</v>
      </c>
      <c r="C23" s="103">
        <v>1</v>
      </c>
      <c r="D23" s="104" t="s">
        <v>18</v>
      </c>
      <c r="E23" s="735"/>
      <c r="F23" s="734"/>
      <c r="G23" s="100">
        <f t="shared" si="0"/>
        <v>0</v>
      </c>
      <c r="H23" s="101">
        <f t="shared" si="1"/>
        <v>0</v>
      </c>
      <c r="I23" s="68"/>
    </row>
    <row r="24" spans="1:9" s="57" customFormat="1" ht="54.75" customHeight="1" x14ac:dyDescent="0.2">
      <c r="A24" s="95">
        <v>22</v>
      </c>
      <c r="B24" s="102" t="s">
        <v>467</v>
      </c>
      <c r="C24" s="103">
        <v>2</v>
      </c>
      <c r="D24" s="104" t="s">
        <v>18</v>
      </c>
      <c r="E24" s="735"/>
      <c r="F24" s="736"/>
      <c r="G24" s="100">
        <f t="shared" si="0"/>
        <v>0</v>
      </c>
      <c r="H24" s="101">
        <f t="shared" si="1"/>
        <v>0</v>
      </c>
      <c r="I24" s="68"/>
    </row>
    <row r="25" spans="1:9" s="57" customFormat="1" ht="54.75" customHeight="1" x14ac:dyDescent="0.2">
      <c r="A25" s="95">
        <v>23</v>
      </c>
      <c r="B25" s="102" t="s">
        <v>468</v>
      </c>
      <c r="C25" s="103">
        <v>8</v>
      </c>
      <c r="D25" s="104" t="s">
        <v>18</v>
      </c>
      <c r="E25" s="735"/>
      <c r="F25" s="736"/>
      <c r="G25" s="100">
        <f t="shared" si="0"/>
        <v>0</v>
      </c>
      <c r="H25" s="101">
        <f t="shared" si="1"/>
        <v>0</v>
      </c>
      <c r="I25" s="68"/>
    </row>
    <row r="26" spans="1:9" s="57" customFormat="1" ht="33.75" x14ac:dyDescent="0.2">
      <c r="A26" s="95">
        <v>24</v>
      </c>
      <c r="B26" s="102" t="s">
        <v>469</v>
      </c>
      <c r="C26" s="103">
        <v>1</v>
      </c>
      <c r="D26" s="104" t="s">
        <v>18</v>
      </c>
      <c r="E26" s="735"/>
      <c r="F26" s="736"/>
      <c r="G26" s="100">
        <f t="shared" si="0"/>
        <v>0</v>
      </c>
      <c r="H26" s="101">
        <f t="shared" si="1"/>
        <v>0</v>
      </c>
      <c r="I26" s="68"/>
    </row>
    <row r="27" spans="1:9" s="57" customFormat="1" ht="42" x14ac:dyDescent="0.2">
      <c r="A27" s="95">
        <v>25</v>
      </c>
      <c r="B27" s="102" t="s">
        <v>470</v>
      </c>
      <c r="C27" s="103">
        <v>10</v>
      </c>
      <c r="D27" s="104" t="s">
        <v>18</v>
      </c>
      <c r="E27" s="735"/>
      <c r="F27" s="736"/>
      <c r="G27" s="100">
        <f t="shared" si="0"/>
        <v>0</v>
      </c>
      <c r="H27" s="101">
        <f t="shared" si="1"/>
        <v>0</v>
      </c>
      <c r="I27" s="68"/>
    </row>
    <row r="28" spans="1:9" s="57" customFormat="1" x14ac:dyDescent="0.2">
      <c r="A28" s="95">
        <v>26</v>
      </c>
      <c r="B28" s="105" t="s">
        <v>471</v>
      </c>
      <c r="C28" s="106">
        <v>4</v>
      </c>
      <c r="D28" s="107" t="s">
        <v>18</v>
      </c>
      <c r="E28" s="735"/>
      <c r="F28" s="736"/>
      <c r="G28" s="100">
        <f t="shared" si="0"/>
        <v>0</v>
      </c>
      <c r="H28" s="101">
        <f t="shared" si="1"/>
        <v>0</v>
      </c>
      <c r="I28" s="68"/>
    </row>
    <row r="29" spans="1:9" s="57" customFormat="1" ht="25.5" x14ac:dyDescent="0.2">
      <c r="A29" s="95">
        <v>27</v>
      </c>
      <c r="B29" s="105" t="s">
        <v>472</v>
      </c>
      <c r="C29" s="106">
        <v>4</v>
      </c>
      <c r="D29" s="107" t="s">
        <v>18</v>
      </c>
      <c r="E29" s="735"/>
      <c r="F29" s="736"/>
      <c r="G29" s="100">
        <f t="shared" si="0"/>
        <v>0</v>
      </c>
      <c r="H29" s="101">
        <f t="shared" si="1"/>
        <v>0</v>
      </c>
      <c r="I29" s="68"/>
    </row>
    <row r="30" spans="1:9" s="57" customFormat="1" ht="17.25" x14ac:dyDescent="0.2">
      <c r="A30" s="95">
        <v>28</v>
      </c>
      <c r="B30" s="102" t="s">
        <v>473</v>
      </c>
      <c r="C30" s="103">
        <v>1</v>
      </c>
      <c r="D30" s="104" t="s">
        <v>13</v>
      </c>
      <c r="E30" s="735"/>
      <c r="F30" s="736"/>
      <c r="G30" s="100">
        <f t="shared" si="0"/>
        <v>0</v>
      </c>
      <c r="H30" s="101">
        <f t="shared" si="1"/>
        <v>0</v>
      </c>
      <c r="I30" s="68"/>
    </row>
    <row r="31" spans="1:9" s="57" customFormat="1" ht="42" x14ac:dyDescent="0.2">
      <c r="A31" s="95">
        <v>29</v>
      </c>
      <c r="B31" s="102" t="s">
        <v>474</v>
      </c>
      <c r="C31" s="103">
        <v>2</v>
      </c>
      <c r="D31" s="104" t="s">
        <v>18</v>
      </c>
      <c r="E31" s="735"/>
      <c r="F31" s="736"/>
      <c r="G31" s="100">
        <f t="shared" si="0"/>
        <v>0</v>
      </c>
      <c r="H31" s="101">
        <f t="shared" si="1"/>
        <v>0</v>
      </c>
      <c r="I31" s="68"/>
    </row>
    <row r="32" spans="1:9" s="57" customFormat="1" ht="66.75" x14ac:dyDescent="0.2">
      <c r="A32" s="95">
        <v>30</v>
      </c>
      <c r="B32" s="102" t="s">
        <v>475</v>
      </c>
      <c r="C32" s="103">
        <v>18</v>
      </c>
      <c r="D32" s="104" t="s">
        <v>23</v>
      </c>
      <c r="E32" s="735"/>
      <c r="F32" s="736"/>
      <c r="G32" s="100">
        <f t="shared" si="0"/>
        <v>0</v>
      </c>
      <c r="H32" s="101">
        <f t="shared" si="1"/>
        <v>0</v>
      </c>
      <c r="I32" s="68"/>
    </row>
    <row r="33" spans="1:13" s="57" customFormat="1" ht="66.75" x14ac:dyDescent="0.2">
      <c r="A33" s="95">
        <v>31</v>
      </c>
      <c r="B33" s="102" t="s">
        <v>476</v>
      </c>
      <c r="C33" s="103">
        <v>8</v>
      </c>
      <c r="D33" s="104" t="s">
        <v>23</v>
      </c>
      <c r="E33" s="735"/>
      <c r="F33" s="736"/>
      <c r="G33" s="100">
        <f t="shared" si="0"/>
        <v>0</v>
      </c>
      <c r="H33" s="101">
        <f t="shared" si="1"/>
        <v>0</v>
      </c>
      <c r="I33" s="68"/>
    </row>
    <row r="34" spans="1:13" s="57" customFormat="1" ht="66.75" x14ac:dyDescent="0.2">
      <c r="A34" s="95">
        <v>32</v>
      </c>
      <c r="B34" s="102" t="s">
        <v>477</v>
      </c>
      <c r="C34" s="103">
        <v>29</v>
      </c>
      <c r="D34" s="104" t="s">
        <v>23</v>
      </c>
      <c r="E34" s="735"/>
      <c r="F34" s="736"/>
      <c r="G34" s="100">
        <f t="shared" si="0"/>
        <v>0</v>
      </c>
      <c r="H34" s="101">
        <f t="shared" si="1"/>
        <v>0</v>
      </c>
      <c r="I34" s="68"/>
    </row>
    <row r="35" spans="1:13" s="57" customFormat="1" ht="66.75" x14ac:dyDescent="0.2">
      <c r="A35" s="95">
        <v>33</v>
      </c>
      <c r="B35" s="102" t="s">
        <v>478</v>
      </c>
      <c r="C35" s="103">
        <v>29</v>
      </c>
      <c r="D35" s="104" t="s">
        <v>23</v>
      </c>
      <c r="E35" s="735"/>
      <c r="F35" s="736"/>
      <c r="G35" s="100">
        <f t="shared" si="0"/>
        <v>0</v>
      </c>
      <c r="H35" s="101">
        <f t="shared" si="1"/>
        <v>0</v>
      </c>
      <c r="I35" s="68"/>
    </row>
    <row r="36" spans="1:13" s="57" customFormat="1" ht="66.75" x14ac:dyDescent="0.2">
      <c r="A36" s="95">
        <v>34</v>
      </c>
      <c r="B36" s="102" t="s">
        <v>479</v>
      </c>
      <c r="C36" s="103">
        <v>14</v>
      </c>
      <c r="D36" s="104" t="s">
        <v>23</v>
      </c>
      <c r="E36" s="735"/>
      <c r="F36" s="736"/>
      <c r="G36" s="100">
        <f t="shared" si="0"/>
        <v>0</v>
      </c>
      <c r="H36" s="101">
        <f t="shared" si="1"/>
        <v>0</v>
      </c>
      <c r="I36" s="68"/>
    </row>
    <row r="37" spans="1:13" s="57" customFormat="1" ht="17.25" x14ac:dyDescent="0.2">
      <c r="A37" s="95">
        <v>35</v>
      </c>
      <c r="B37" s="105" t="s">
        <v>480</v>
      </c>
      <c r="C37" s="106">
        <v>465</v>
      </c>
      <c r="D37" s="107" t="s">
        <v>23</v>
      </c>
      <c r="E37" s="735"/>
      <c r="F37" s="736"/>
      <c r="G37" s="100">
        <f t="shared" si="0"/>
        <v>0</v>
      </c>
      <c r="H37" s="101">
        <f t="shared" si="1"/>
        <v>0</v>
      </c>
      <c r="I37" s="68"/>
    </row>
    <row r="38" spans="1:13" s="57" customFormat="1" ht="17.25" x14ac:dyDescent="0.2">
      <c r="A38" s="95">
        <v>36</v>
      </c>
      <c r="B38" s="102" t="s">
        <v>481</v>
      </c>
      <c r="C38" s="103">
        <v>44</v>
      </c>
      <c r="D38" s="104" t="s">
        <v>23</v>
      </c>
      <c r="E38" s="735"/>
      <c r="F38" s="736"/>
      <c r="G38" s="100">
        <f t="shared" si="0"/>
        <v>0</v>
      </c>
      <c r="H38" s="101">
        <f t="shared" si="1"/>
        <v>0</v>
      </c>
      <c r="I38" s="68"/>
    </row>
    <row r="39" spans="1:13" s="57" customFormat="1" ht="17.25" x14ac:dyDescent="0.2">
      <c r="A39" s="95">
        <v>37</v>
      </c>
      <c r="B39" s="102" t="s">
        <v>482</v>
      </c>
      <c r="C39" s="103">
        <v>165</v>
      </c>
      <c r="D39" s="104" t="s">
        <v>23</v>
      </c>
      <c r="E39" s="735"/>
      <c r="F39" s="736"/>
      <c r="G39" s="100">
        <f t="shared" si="0"/>
        <v>0</v>
      </c>
      <c r="H39" s="101">
        <f t="shared" si="1"/>
        <v>0</v>
      </c>
      <c r="I39" s="68"/>
    </row>
    <row r="40" spans="1:13" s="57" customFormat="1" ht="25.5" x14ac:dyDescent="0.2">
      <c r="A40" s="95">
        <v>38</v>
      </c>
      <c r="B40" s="102" t="s">
        <v>483</v>
      </c>
      <c r="C40" s="103">
        <v>4</v>
      </c>
      <c r="D40" s="104" t="s">
        <v>18</v>
      </c>
      <c r="E40" s="735"/>
      <c r="F40" s="736"/>
      <c r="G40" s="100">
        <f t="shared" si="0"/>
        <v>0</v>
      </c>
      <c r="H40" s="101">
        <f t="shared" si="1"/>
        <v>0</v>
      </c>
      <c r="I40" s="68"/>
    </row>
    <row r="41" spans="1:13" s="57" customFormat="1" ht="25.5" x14ac:dyDescent="0.2">
      <c r="A41" s="95">
        <v>39</v>
      </c>
      <c r="B41" s="102" t="s">
        <v>484</v>
      </c>
      <c r="C41" s="103">
        <v>1</v>
      </c>
      <c r="D41" s="104" t="s">
        <v>18</v>
      </c>
      <c r="E41" s="735"/>
      <c r="F41" s="736"/>
      <c r="G41" s="100">
        <f t="shared" si="0"/>
        <v>0</v>
      </c>
      <c r="H41" s="101">
        <f t="shared" si="1"/>
        <v>0</v>
      </c>
      <c r="I41" s="68"/>
    </row>
    <row r="42" spans="1:13" s="57" customFormat="1" ht="25.5" x14ac:dyDescent="0.2">
      <c r="A42" s="95">
        <v>40</v>
      </c>
      <c r="B42" s="102" t="s">
        <v>485</v>
      </c>
      <c r="C42" s="103">
        <v>1</v>
      </c>
      <c r="D42" s="104" t="s">
        <v>18</v>
      </c>
      <c r="E42" s="735"/>
      <c r="F42" s="736"/>
      <c r="G42" s="100">
        <f t="shared" si="0"/>
        <v>0</v>
      </c>
      <c r="H42" s="101">
        <f t="shared" si="1"/>
        <v>0</v>
      </c>
      <c r="I42" s="68"/>
    </row>
    <row r="43" spans="1:13" s="57" customFormat="1" ht="25.5" x14ac:dyDescent="0.2">
      <c r="A43" s="95">
        <v>41</v>
      </c>
      <c r="B43" s="102" t="s">
        <v>486</v>
      </c>
      <c r="C43" s="103">
        <v>1</v>
      </c>
      <c r="D43" s="104" t="s">
        <v>18</v>
      </c>
      <c r="E43" s="735"/>
      <c r="F43" s="736"/>
      <c r="G43" s="100">
        <f t="shared" si="0"/>
        <v>0</v>
      </c>
      <c r="H43" s="101">
        <f t="shared" si="1"/>
        <v>0</v>
      </c>
      <c r="I43" s="68"/>
    </row>
    <row r="44" spans="1:13" s="57" customFormat="1" ht="25.5" x14ac:dyDescent="0.2">
      <c r="A44" s="95">
        <v>42</v>
      </c>
      <c r="B44" s="102" t="s">
        <v>487</v>
      </c>
      <c r="C44" s="103">
        <v>1</v>
      </c>
      <c r="D44" s="104" t="s">
        <v>18</v>
      </c>
      <c r="E44" s="735"/>
      <c r="F44" s="736"/>
      <c r="G44" s="100">
        <f t="shared" si="0"/>
        <v>0</v>
      </c>
      <c r="H44" s="101">
        <f t="shared" si="1"/>
        <v>0</v>
      </c>
      <c r="I44" s="68"/>
    </row>
    <row r="45" spans="1:13" s="109" customFormat="1" ht="21" customHeight="1" x14ac:dyDescent="0.2">
      <c r="A45" s="95">
        <v>43</v>
      </c>
      <c r="B45" s="102" t="s">
        <v>488</v>
      </c>
      <c r="C45" s="103">
        <v>1320</v>
      </c>
      <c r="D45" s="104" t="s">
        <v>23</v>
      </c>
      <c r="E45" s="735"/>
      <c r="F45" s="736"/>
      <c r="G45" s="100">
        <f t="shared" si="0"/>
        <v>0</v>
      </c>
      <c r="H45" s="101">
        <f t="shared" si="1"/>
        <v>0</v>
      </c>
      <c r="I45" s="108"/>
      <c r="J45" s="57"/>
      <c r="K45" s="57"/>
      <c r="L45" s="57"/>
      <c r="M45" s="57"/>
    </row>
    <row r="46" spans="1:13" s="109" customFormat="1" ht="58.5" x14ac:dyDescent="0.2">
      <c r="A46" s="95">
        <v>44</v>
      </c>
      <c r="B46" s="102" t="s">
        <v>489</v>
      </c>
      <c r="C46" s="103">
        <v>1</v>
      </c>
      <c r="D46" s="104" t="s">
        <v>18</v>
      </c>
      <c r="E46" s="735"/>
      <c r="F46" s="736"/>
      <c r="G46" s="100">
        <f t="shared" si="0"/>
        <v>0</v>
      </c>
      <c r="H46" s="101">
        <f t="shared" si="1"/>
        <v>0</v>
      </c>
      <c r="I46" s="108"/>
      <c r="J46" s="57"/>
      <c r="K46" s="57"/>
      <c r="L46" s="57"/>
      <c r="M46" s="57"/>
    </row>
    <row r="47" spans="1:13" s="109" customFormat="1" ht="58.5" x14ac:dyDescent="0.2">
      <c r="A47" s="95">
        <v>45</v>
      </c>
      <c r="B47" s="102" t="s">
        <v>490</v>
      </c>
      <c r="C47" s="103">
        <v>1</v>
      </c>
      <c r="D47" s="104" t="s">
        <v>18</v>
      </c>
      <c r="E47" s="735"/>
      <c r="F47" s="736"/>
      <c r="G47" s="100">
        <f t="shared" si="0"/>
        <v>0</v>
      </c>
      <c r="H47" s="101">
        <f t="shared" si="1"/>
        <v>0</v>
      </c>
      <c r="I47" s="108"/>
      <c r="J47" s="57"/>
      <c r="K47" s="57"/>
      <c r="L47" s="57"/>
    </row>
    <row r="48" spans="1:13" s="109" customFormat="1" ht="58.5" x14ac:dyDescent="0.2">
      <c r="A48" s="95">
        <v>46</v>
      </c>
      <c r="B48" s="102" t="s">
        <v>491</v>
      </c>
      <c r="C48" s="103">
        <v>3</v>
      </c>
      <c r="D48" s="104" t="s">
        <v>18</v>
      </c>
      <c r="E48" s="735"/>
      <c r="F48" s="736"/>
      <c r="G48" s="100">
        <f t="shared" si="0"/>
        <v>0</v>
      </c>
      <c r="H48" s="101">
        <f t="shared" si="1"/>
        <v>0</v>
      </c>
      <c r="I48" s="108"/>
      <c r="J48" s="57"/>
      <c r="K48" s="57"/>
      <c r="L48" s="57"/>
    </row>
    <row r="49" spans="1:9" s="57" customFormat="1" ht="58.5" x14ac:dyDescent="0.2">
      <c r="A49" s="95">
        <v>47</v>
      </c>
      <c r="B49" s="102" t="s">
        <v>492</v>
      </c>
      <c r="C49" s="103">
        <v>1</v>
      </c>
      <c r="D49" s="104" t="s">
        <v>18</v>
      </c>
      <c r="E49" s="735"/>
      <c r="F49" s="736"/>
      <c r="G49" s="100">
        <f t="shared" si="0"/>
        <v>0</v>
      </c>
      <c r="H49" s="101">
        <f t="shared" si="1"/>
        <v>0</v>
      </c>
      <c r="I49" s="68"/>
    </row>
    <row r="50" spans="1:9" s="57" customFormat="1" ht="58.5" x14ac:dyDescent="0.2">
      <c r="A50" s="95">
        <v>48</v>
      </c>
      <c r="B50" s="102" t="s">
        <v>493</v>
      </c>
      <c r="C50" s="103">
        <v>5</v>
      </c>
      <c r="D50" s="104" t="s">
        <v>18</v>
      </c>
      <c r="E50" s="735"/>
      <c r="F50" s="736"/>
      <c r="G50" s="100">
        <f t="shared" si="0"/>
        <v>0</v>
      </c>
      <c r="H50" s="101">
        <f t="shared" si="1"/>
        <v>0</v>
      </c>
      <c r="I50" s="68"/>
    </row>
    <row r="51" spans="1:9" s="57" customFormat="1" ht="58.5" x14ac:dyDescent="0.2">
      <c r="A51" s="95">
        <v>49</v>
      </c>
      <c r="B51" s="102" t="s">
        <v>494</v>
      </c>
      <c r="C51" s="103">
        <v>1</v>
      </c>
      <c r="D51" s="104" t="s">
        <v>18</v>
      </c>
      <c r="E51" s="735"/>
      <c r="F51" s="736"/>
      <c r="G51" s="100">
        <f t="shared" si="0"/>
        <v>0</v>
      </c>
      <c r="H51" s="101">
        <f t="shared" si="1"/>
        <v>0</v>
      </c>
      <c r="I51" s="68"/>
    </row>
    <row r="52" spans="1:9" s="57" customFormat="1" ht="58.5" x14ac:dyDescent="0.2">
      <c r="A52" s="95">
        <v>50</v>
      </c>
      <c r="B52" s="102" t="s">
        <v>495</v>
      </c>
      <c r="C52" s="103">
        <v>1</v>
      </c>
      <c r="D52" s="104" t="s">
        <v>18</v>
      </c>
      <c r="E52" s="735"/>
      <c r="F52" s="736"/>
      <c r="G52" s="100">
        <f t="shared" si="0"/>
        <v>0</v>
      </c>
      <c r="H52" s="101">
        <f t="shared" si="1"/>
        <v>0</v>
      </c>
      <c r="I52" s="68"/>
    </row>
    <row r="53" spans="1:9" s="57" customFormat="1" ht="58.5" x14ac:dyDescent="0.2">
      <c r="A53" s="95">
        <v>51</v>
      </c>
      <c r="B53" s="102" t="s">
        <v>496</v>
      </c>
      <c r="C53" s="103">
        <v>12</v>
      </c>
      <c r="D53" s="104" t="s">
        <v>18</v>
      </c>
      <c r="E53" s="735"/>
      <c r="F53" s="736"/>
      <c r="G53" s="100">
        <f t="shared" si="0"/>
        <v>0</v>
      </c>
      <c r="H53" s="101">
        <f t="shared" si="1"/>
        <v>0</v>
      </c>
      <c r="I53" s="68"/>
    </row>
    <row r="54" spans="1:9" s="57" customFormat="1" ht="58.5" x14ac:dyDescent="0.2">
      <c r="A54" s="95">
        <v>52</v>
      </c>
      <c r="B54" s="102" t="s">
        <v>497</v>
      </c>
      <c r="C54" s="103">
        <v>1</v>
      </c>
      <c r="D54" s="104" t="s">
        <v>18</v>
      </c>
      <c r="E54" s="737"/>
      <c r="F54" s="738"/>
      <c r="G54" s="100">
        <f t="shared" si="0"/>
        <v>0</v>
      </c>
      <c r="H54" s="101">
        <f t="shared" si="1"/>
        <v>0</v>
      </c>
      <c r="I54" s="68"/>
    </row>
    <row r="55" spans="1:9" s="57" customFormat="1" ht="58.5" x14ac:dyDescent="0.2">
      <c r="A55" s="95">
        <v>53</v>
      </c>
      <c r="B55" s="102" t="s">
        <v>498</v>
      </c>
      <c r="C55" s="103">
        <v>3</v>
      </c>
      <c r="D55" s="104" t="s">
        <v>18</v>
      </c>
      <c r="E55" s="737"/>
      <c r="F55" s="738"/>
      <c r="G55" s="100">
        <f t="shared" si="0"/>
        <v>0</v>
      </c>
      <c r="H55" s="101">
        <f t="shared" si="1"/>
        <v>0</v>
      </c>
      <c r="I55" s="68"/>
    </row>
    <row r="56" spans="1:9" s="57" customFormat="1" ht="58.5" x14ac:dyDescent="0.2">
      <c r="A56" s="95">
        <v>54</v>
      </c>
      <c r="B56" s="105" t="s">
        <v>499</v>
      </c>
      <c r="C56" s="106">
        <v>0</v>
      </c>
      <c r="D56" s="107" t="s">
        <v>18</v>
      </c>
      <c r="E56" s="737"/>
      <c r="F56" s="738"/>
      <c r="G56" s="100">
        <f t="shared" si="0"/>
        <v>0</v>
      </c>
      <c r="H56" s="101">
        <f t="shared" si="1"/>
        <v>0</v>
      </c>
      <c r="I56" s="68"/>
    </row>
    <row r="57" spans="1:9" s="57" customFormat="1" ht="58.5" x14ac:dyDescent="0.2">
      <c r="A57" s="95">
        <v>55</v>
      </c>
      <c r="B57" s="105" t="s">
        <v>500</v>
      </c>
      <c r="C57" s="106">
        <v>4</v>
      </c>
      <c r="D57" s="107" t="s">
        <v>18</v>
      </c>
      <c r="E57" s="735"/>
      <c r="F57" s="736"/>
      <c r="G57" s="100">
        <f t="shared" si="0"/>
        <v>0</v>
      </c>
      <c r="H57" s="101">
        <f t="shared" si="1"/>
        <v>0</v>
      </c>
      <c r="I57" s="68"/>
    </row>
    <row r="58" spans="1:9" s="57" customFormat="1" ht="58.5" x14ac:dyDescent="0.2">
      <c r="A58" s="95">
        <v>56</v>
      </c>
      <c r="B58" s="102" t="s">
        <v>501</v>
      </c>
      <c r="C58" s="103">
        <v>1</v>
      </c>
      <c r="D58" s="104" t="s">
        <v>18</v>
      </c>
      <c r="E58" s="735"/>
      <c r="F58" s="736"/>
      <c r="G58" s="100">
        <f t="shared" si="0"/>
        <v>0</v>
      </c>
      <c r="H58" s="101">
        <f t="shared" si="1"/>
        <v>0</v>
      </c>
      <c r="I58" s="68"/>
    </row>
    <row r="59" spans="1:9" s="57" customFormat="1" ht="28.5" customHeight="1" x14ac:dyDescent="0.2">
      <c r="A59" s="95">
        <v>57</v>
      </c>
      <c r="B59" s="102" t="s">
        <v>502</v>
      </c>
      <c r="C59" s="103">
        <v>3</v>
      </c>
      <c r="D59" s="104" t="s">
        <v>18</v>
      </c>
      <c r="E59" s="735"/>
      <c r="F59" s="736"/>
      <c r="G59" s="100">
        <f t="shared" si="0"/>
        <v>0</v>
      </c>
      <c r="H59" s="101">
        <f t="shared" si="1"/>
        <v>0</v>
      </c>
      <c r="I59" s="68"/>
    </row>
    <row r="60" spans="1:9" s="57" customFormat="1" ht="48.75" customHeight="1" x14ac:dyDescent="0.2">
      <c r="A60" s="95">
        <v>58</v>
      </c>
      <c r="B60" s="105" t="s">
        <v>503</v>
      </c>
      <c r="C60" s="106">
        <v>34</v>
      </c>
      <c r="D60" s="107" t="s">
        <v>18</v>
      </c>
      <c r="E60" s="735"/>
      <c r="F60" s="736"/>
      <c r="G60" s="100">
        <f t="shared" si="0"/>
        <v>0</v>
      </c>
      <c r="H60" s="101">
        <f t="shared" si="1"/>
        <v>0</v>
      </c>
      <c r="I60" s="68"/>
    </row>
    <row r="61" spans="1:9" s="57" customFormat="1" ht="39" customHeight="1" x14ac:dyDescent="0.2">
      <c r="A61" s="95">
        <v>59</v>
      </c>
      <c r="B61" s="105" t="s">
        <v>504</v>
      </c>
      <c r="C61" s="106">
        <v>34</v>
      </c>
      <c r="D61" s="107" t="s">
        <v>18</v>
      </c>
      <c r="E61" s="735"/>
      <c r="F61" s="736"/>
      <c r="G61" s="100">
        <f t="shared" si="0"/>
        <v>0</v>
      </c>
      <c r="H61" s="101">
        <f t="shared" si="1"/>
        <v>0</v>
      </c>
      <c r="I61" s="68"/>
    </row>
    <row r="62" spans="1:9" s="57" customFormat="1" ht="36" customHeight="1" x14ac:dyDescent="0.2">
      <c r="A62" s="95">
        <v>60</v>
      </c>
      <c r="B62" s="105" t="s">
        <v>505</v>
      </c>
      <c r="C62" s="106">
        <v>34</v>
      </c>
      <c r="D62" s="107" t="s">
        <v>18</v>
      </c>
      <c r="E62" s="735"/>
      <c r="F62" s="736"/>
      <c r="G62" s="100">
        <f t="shared" si="0"/>
        <v>0</v>
      </c>
      <c r="H62" s="101">
        <f t="shared" si="1"/>
        <v>0</v>
      </c>
      <c r="I62" s="68"/>
    </row>
    <row r="63" spans="1:9" s="57" customFormat="1" ht="90.75" customHeight="1" x14ac:dyDescent="0.2">
      <c r="A63" s="95">
        <v>61</v>
      </c>
      <c r="B63" s="102" t="s">
        <v>506</v>
      </c>
      <c r="C63" s="103">
        <v>108</v>
      </c>
      <c r="D63" s="104" t="s">
        <v>23</v>
      </c>
      <c r="E63" s="735"/>
      <c r="F63" s="736"/>
      <c r="G63" s="100">
        <f t="shared" si="0"/>
        <v>0</v>
      </c>
      <c r="H63" s="101">
        <f t="shared" si="1"/>
        <v>0</v>
      </c>
      <c r="I63" s="68"/>
    </row>
    <row r="64" spans="1:9" s="57" customFormat="1" ht="24.75" customHeight="1" x14ac:dyDescent="0.2">
      <c r="A64" s="95">
        <v>62</v>
      </c>
      <c r="B64" s="102" t="s">
        <v>507</v>
      </c>
      <c r="C64" s="103">
        <v>12</v>
      </c>
      <c r="D64" s="104" t="s">
        <v>18</v>
      </c>
      <c r="E64" s="735"/>
      <c r="F64" s="736"/>
      <c r="G64" s="100">
        <f t="shared" si="0"/>
        <v>0</v>
      </c>
      <c r="H64" s="101">
        <f t="shared" si="1"/>
        <v>0</v>
      </c>
      <c r="I64" s="68"/>
    </row>
    <row r="65" spans="1:9" s="57" customFormat="1" ht="72.75" customHeight="1" x14ac:dyDescent="0.2">
      <c r="A65" s="95">
        <v>63</v>
      </c>
      <c r="B65" s="102" t="s">
        <v>508</v>
      </c>
      <c r="C65" s="103">
        <v>1</v>
      </c>
      <c r="D65" s="104" t="s">
        <v>18</v>
      </c>
      <c r="E65" s="735"/>
      <c r="F65" s="736"/>
      <c r="G65" s="100">
        <f t="shared" si="0"/>
        <v>0</v>
      </c>
      <c r="H65" s="101">
        <f t="shared" si="1"/>
        <v>0</v>
      </c>
      <c r="I65" s="68"/>
    </row>
    <row r="66" spans="1:9" s="57" customFormat="1" ht="74.25" customHeight="1" x14ac:dyDescent="0.2">
      <c r="A66" s="95">
        <v>64</v>
      </c>
      <c r="B66" s="102" t="s">
        <v>509</v>
      </c>
      <c r="C66" s="103">
        <v>1</v>
      </c>
      <c r="D66" s="104" t="s">
        <v>18</v>
      </c>
      <c r="E66" s="735"/>
      <c r="F66" s="736"/>
      <c r="G66" s="100">
        <f t="shared" si="0"/>
        <v>0</v>
      </c>
      <c r="H66" s="101">
        <f t="shared" si="1"/>
        <v>0</v>
      </c>
      <c r="I66" s="68"/>
    </row>
    <row r="67" spans="1:9" s="57" customFormat="1" ht="75.75" customHeight="1" x14ac:dyDescent="0.2">
      <c r="A67" s="95">
        <v>65</v>
      </c>
      <c r="B67" s="102" t="s">
        <v>510</v>
      </c>
      <c r="C67" s="103">
        <v>1</v>
      </c>
      <c r="D67" s="104" t="s">
        <v>18</v>
      </c>
      <c r="E67" s="735"/>
      <c r="F67" s="736"/>
      <c r="G67" s="100">
        <f t="shared" si="0"/>
        <v>0</v>
      </c>
      <c r="H67" s="101">
        <f t="shared" si="1"/>
        <v>0</v>
      </c>
      <c r="I67" s="68"/>
    </row>
    <row r="68" spans="1:9" s="57" customFormat="1" ht="69" customHeight="1" x14ac:dyDescent="0.2">
      <c r="A68" s="95">
        <v>66</v>
      </c>
      <c r="B68" s="102" t="s">
        <v>511</v>
      </c>
      <c r="C68" s="103">
        <v>1</v>
      </c>
      <c r="D68" s="104" t="s">
        <v>18</v>
      </c>
      <c r="E68" s="735"/>
      <c r="F68" s="736"/>
      <c r="G68" s="100">
        <f t="shared" ref="G68:G70" si="2">ROUND(C68*E68,0)</f>
        <v>0</v>
      </c>
      <c r="H68" s="101">
        <f t="shared" ref="H68:H70" si="3">ROUND(C68*F68,0)</f>
        <v>0</v>
      </c>
      <c r="I68" s="68"/>
    </row>
    <row r="69" spans="1:9" s="57" customFormat="1" ht="30" customHeight="1" x14ac:dyDescent="0.2">
      <c r="A69" s="95">
        <v>67</v>
      </c>
      <c r="B69" s="102" t="s">
        <v>512</v>
      </c>
      <c r="C69" s="103">
        <v>192</v>
      </c>
      <c r="D69" s="104" t="s">
        <v>23</v>
      </c>
      <c r="E69" s="735"/>
      <c r="F69" s="736"/>
      <c r="G69" s="100">
        <f t="shared" si="2"/>
        <v>0</v>
      </c>
      <c r="H69" s="101">
        <f t="shared" si="3"/>
        <v>0</v>
      </c>
      <c r="I69" s="68"/>
    </row>
    <row r="70" spans="1:9" s="57" customFormat="1" ht="30" customHeight="1" thickBot="1" x14ac:dyDescent="0.25">
      <c r="A70" s="95">
        <v>68</v>
      </c>
      <c r="B70" s="102" t="s">
        <v>513</v>
      </c>
      <c r="C70" s="103">
        <v>24</v>
      </c>
      <c r="D70" s="104" t="s">
        <v>23</v>
      </c>
      <c r="E70" s="735"/>
      <c r="F70" s="736"/>
      <c r="G70" s="100">
        <f t="shared" si="2"/>
        <v>0</v>
      </c>
      <c r="H70" s="101">
        <f t="shared" si="3"/>
        <v>0</v>
      </c>
      <c r="I70" s="68"/>
    </row>
    <row r="71" spans="1:9" ht="13.5" thickBot="1" x14ac:dyDescent="0.25">
      <c r="A71" s="110"/>
      <c r="B71" s="72" t="s">
        <v>29</v>
      </c>
      <c r="C71" s="73"/>
      <c r="D71" s="74"/>
      <c r="E71" s="75"/>
      <c r="F71" s="75"/>
      <c r="G71" s="75">
        <f>SUM(G3:G70)</f>
        <v>0</v>
      </c>
      <c r="H71" s="76">
        <f>SUM(H3:H70)</f>
        <v>0</v>
      </c>
    </row>
  </sheetData>
  <sheetProtection password="CF63" sheet="1" objects="1" scenarios="1" formatCells="0" formatColumns="0" formatRows="0"/>
  <mergeCells count="1">
    <mergeCell ref="E1:H1"/>
  </mergeCells>
  <printOptions horizontalCentered="1"/>
  <pageMargins left="0.39370078740157483" right="0.39370078740157483" top="0.98425196850393704" bottom="0.98425196850393704" header="0.51181102362204722" footer="0.51181102362204722"/>
  <pageSetup paperSize="9" orientation="portrait" horizontalDpi="720" verticalDpi="720" r:id="rId1"/>
  <headerFooter>
    <oddHeader>&amp;CKözponti fűtés</oddHeader>
    <oddFooter>&amp;P. oldal, összesen: &amp;N</oddFooter>
  </headerFooter>
  <colBreaks count="1" manualBreakCount="1">
    <brk id="8" max="138"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A34"/>
  <sheetViews>
    <sheetView view="pageBreakPreview" zoomScale="130" zoomScaleNormal="145" zoomScaleSheetLayoutView="130" zoomScalePageLayoutView="145" workbookViewId="0">
      <selection activeCell="F4" sqref="F4"/>
    </sheetView>
  </sheetViews>
  <sheetFormatPr defaultColWidth="9.140625" defaultRowHeight="12.75" x14ac:dyDescent="0.2"/>
  <cols>
    <col min="1" max="1" width="3.140625" style="111" customWidth="1"/>
    <col min="2" max="2" width="34.7109375" style="81" customWidth="1"/>
    <col min="3" max="3" width="7.42578125" style="78" customWidth="1"/>
    <col min="4" max="4" width="3.28515625" style="78" customWidth="1"/>
    <col min="5" max="8" width="8.28515625" style="79" customWidth="1"/>
    <col min="9" max="9" width="9.140625" style="57"/>
    <col min="10" max="10" width="11.42578125" style="57" bestFit="1" customWidth="1"/>
    <col min="11" max="27" width="9.140625" style="57"/>
    <col min="28" max="16384" width="9.140625" style="58"/>
  </cols>
  <sheetData>
    <row r="1" spans="1:27" x14ac:dyDescent="0.2">
      <c r="A1" s="112"/>
      <c r="B1" s="113" t="s">
        <v>514</v>
      </c>
      <c r="C1" s="114"/>
      <c r="D1" s="115"/>
      <c r="E1" s="653" t="s">
        <v>443</v>
      </c>
      <c r="F1" s="646"/>
      <c r="G1" s="646"/>
      <c r="H1" s="647"/>
    </row>
    <row r="2" spans="1:27" s="62" customFormat="1" ht="18" customHeight="1" thickBot="1" x14ac:dyDescent="0.2">
      <c r="A2" s="116" t="s">
        <v>3</v>
      </c>
      <c r="B2" s="117" t="s">
        <v>5</v>
      </c>
      <c r="C2" s="117" t="s">
        <v>444</v>
      </c>
      <c r="D2" s="118" t="s">
        <v>445</v>
      </c>
      <c r="E2" s="87" t="s">
        <v>8</v>
      </c>
      <c r="F2" s="88" t="s">
        <v>9</v>
      </c>
      <c r="G2" s="59" t="s">
        <v>10</v>
      </c>
      <c r="H2" s="60" t="s">
        <v>11</v>
      </c>
      <c r="I2" s="61"/>
      <c r="J2" s="61"/>
      <c r="K2" s="61"/>
      <c r="L2" s="61"/>
      <c r="M2" s="61"/>
      <c r="N2" s="61"/>
      <c r="O2" s="61"/>
      <c r="P2" s="61"/>
      <c r="Q2" s="61"/>
      <c r="R2" s="61"/>
      <c r="S2" s="61"/>
      <c r="T2" s="61"/>
      <c r="U2" s="61"/>
      <c r="V2" s="61"/>
      <c r="W2" s="61"/>
      <c r="X2" s="61"/>
      <c r="Y2" s="61"/>
      <c r="Z2" s="61"/>
      <c r="AA2" s="61"/>
    </row>
    <row r="3" spans="1:27" s="124" customFormat="1" ht="60" customHeight="1" x14ac:dyDescent="0.2">
      <c r="A3" s="119">
        <v>1</v>
      </c>
      <c r="B3" s="90" t="s">
        <v>515</v>
      </c>
      <c r="C3" s="91">
        <v>1</v>
      </c>
      <c r="D3" s="120" t="s">
        <v>18</v>
      </c>
      <c r="E3" s="739"/>
      <c r="F3" s="732"/>
      <c r="G3" s="121">
        <f>ROUND(C3*E3,0)</f>
        <v>0</v>
      </c>
      <c r="H3" s="122">
        <f>ROUND(C3*F3,0)</f>
        <v>0</v>
      </c>
      <c r="I3" s="123"/>
      <c r="J3" s="57"/>
      <c r="K3" s="57"/>
      <c r="L3" s="123"/>
      <c r="M3" s="123"/>
      <c r="N3" s="123"/>
      <c r="O3" s="123"/>
      <c r="P3" s="123"/>
      <c r="Q3" s="123"/>
      <c r="R3" s="123"/>
      <c r="S3" s="123"/>
      <c r="T3" s="123"/>
      <c r="U3" s="123"/>
      <c r="V3" s="123"/>
      <c r="W3" s="123"/>
      <c r="X3" s="123"/>
      <c r="Y3" s="123"/>
      <c r="Z3" s="123"/>
      <c r="AA3" s="123"/>
    </row>
    <row r="4" spans="1:27" s="124" customFormat="1" ht="19.5" customHeight="1" x14ac:dyDescent="0.2">
      <c r="A4" s="89">
        <v>2</v>
      </c>
      <c r="B4" s="96" t="s">
        <v>516</v>
      </c>
      <c r="C4" s="103">
        <v>1</v>
      </c>
      <c r="D4" s="125" t="s">
        <v>13</v>
      </c>
      <c r="E4" s="740"/>
      <c r="F4" s="734"/>
      <c r="G4" s="121">
        <f t="shared" ref="G4:G28" si="0">ROUND(C4*E4,0)</f>
        <v>0</v>
      </c>
      <c r="H4" s="122">
        <f t="shared" ref="H4:H28" si="1">ROUND(C4*F4,0)</f>
        <v>0</v>
      </c>
      <c r="I4" s="123"/>
      <c r="J4" s="57"/>
      <c r="K4" s="57"/>
      <c r="L4" s="123"/>
      <c r="M4" s="123"/>
      <c r="N4" s="123"/>
      <c r="O4" s="123"/>
      <c r="P4" s="123"/>
      <c r="Q4" s="123"/>
      <c r="R4" s="123"/>
      <c r="S4" s="123"/>
      <c r="T4" s="123"/>
      <c r="U4" s="123"/>
      <c r="V4" s="123"/>
      <c r="W4" s="123"/>
      <c r="X4" s="123"/>
      <c r="Y4" s="123"/>
      <c r="Z4" s="123"/>
      <c r="AA4" s="123"/>
    </row>
    <row r="5" spans="1:27" s="124" customFormat="1" ht="15" customHeight="1" x14ac:dyDescent="0.2">
      <c r="A5" s="89">
        <v>3</v>
      </c>
      <c r="B5" s="96" t="s">
        <v>517</v>
      </c>
      <c r="C5" s="97">
        <v>1</v>
      </c>
      <c r="D5" s="126" t="s">
        <v>13</v>
      </c>
      <c r="E5" s="733"/>
      <c r="F5" s="734"/>
      <c r="G5" s="121">
        <f t="shared" si="0"/>
        <v>0</v>
      </c>
      <c r="H5" s="122">
        <f t="shared" si="1"/>
        <v>0</v>
      </c>
      <c r="I5" s="123"/>
      <c r="J5" s="57"/>
      <c r="K5" s="57"/>
      <c r="L5" s="123"/>
      <c r="M5" s="123"/>
      <c r="N5" s="123"/>
      <c r="O5" s="123"/>
      <c r="P5" s="123"/>
      <c r="Q5" s="123"/>
      <c r="R5" s="123"/>
      <c r="S5" s="123"/>
      <c r="T5" s="123"/>
      <c r="U5" s="123"/>
      <c r="V5" s="123"/>
      <c r="W5" s="123"/>
      <c r="X5" s="123"/>
      <c r="Y5" s="123"/>
      <c r="Z5" s="123"/>
      <c r="AA5" s="123"/>
    </row>
    <row r="6" spans="1:27" s="124" customFormat="1" ht="22.5" customHeight="1" x14ac:dyDescent="0.2">
      <c r="A6" s="89">
        <v>4</v>
      </c>
      <c r="B6" s="96" t="s">
        <v>507</v>
      </c>
      <c r="C6" s="97">
        <v>1</v>
      </c>
      <c r="D6" s="126" t="s">
        <v>18</v>
      </c>
      <c r="E6" s="733"/>
      <c r="F6" s="734"/>
      <c r="G6" s="121">
        <f t="shared" si="0"/>
        <v>0</v>
      </c>
      <c r="H6" s="122">
        <f t="shared" si="1"/>
        <v>0</v>
      </c>
      <c r="I6" s="123"/>
      <c r="J6" s="57"/>
      <c r="K6" s="57"/>
      <c r="L6" s="123"/>
      <c r="M6" s="123"/>
      <c r="N6" s="123"/>
      <c r="O6" s="123"/>
      <c r="P6" s="123"/>
      <c r="Q6" s="123"/>
      <c r="R6" s="123"/>
      <c r="S6" s="123"/>
      <c r="T6" s="123"/>
      <c r="U6" s="123"/>
      <c r="V6" s="123"/>
      <c r="W6" s="123"/>
      <c r="X6" s="123"/>
      <c r="Y6" s="123"/>
      <c r="Z6" s="123"/>
      <c r="AA6" s="123"/>
    </row>
    <row r="7" spans="1:27" s="124" customFormat="1" x14ac:dyDescent="0.2">
      <c r="A7" s="89">
        <v>5</v>
      </c>
      <c r="B7" s="96" t="s">
        <v>518</v>
      </c>
      <c r="C7" s="97">
        <v>2</v>
      </c>
      <c r="D7" s="126" t="s">
        <v>13</v>
      </c>
      <c r="E7" s="733"/>
      <c r="F7" s="734"/>
      <c r="G7" s="121">
        <f t="shared" si="0"/>
        <v>0</v>
      </c>
      <c r="H7" s="122">
        <f t="shared" si="1"/>
        <v>0</v>
      </c>
      <c r="I7" s="123"/>
      <c r="J7" s="57"/>
      <c r="K7" s="57"/>
      <c r="L7" s="123"/>
      <c r="M7" s="123"/>
      <c r="N7" s="123"/>
      <c r="O7" s="123"/>
      <c r="P7" s="123"/>
      <c r="Q7" s="123"/>
      <c r="R7" s="123"/>
      <c r="S7" s="123"/>
      <c r="T7" s="123"/>
      <c r="U7" s="123"/>
      <c r="V7" s="123"/>
      <c r="W7" s="123"/>
      <c r="X7" s="123"/>
      <c r="Y7" s="123"/>
      <c r="Z7" s="123"/>
      <c r="AA7" s="123"/>
    </row>
    <row r="8" spans="1:27" s="124" customFormat="1" x14ac:dyDescent="0.2">
      <c r="A8" s="89">
        <v>6</v>
      </c>
      <c r="B8" s="96" t="s">
        <v>519</v>
      </c>
      <c r="C8" s="97">
        <v>2</v>
      </c>
      <c r="D8" s="126" t="s">
        <v>13</v>
      </c>
      <c r="E8" s="740"/>
      <c r="F8" s="734"/>
      <c r="G8" s="121">
        <f t="shared" si="0"/>
        <v>0</v>
      </c>
      <c r="H8" s="122">
        <f t="shared" si="1"/>
        <v>0</v>
      </c>
      <c r="I8" s="123"/>
      <c r="J8" s="57"/>
      <c r="K8" s="57"/>
      <c r="L8" s="123"/>
      <c r="M8" s="123"/>
      <c r="N8" s="123"/>
      <c r="O8" s="123"/>
      <c r="P8" s="123"/>
      <c r="Q8" s="123"/>
      <c r="R8" s="123"/>
      <c r="S8" s="123"/>
      <c r="T8" s="123"/>
      <c r="U8" s="123"/>
      <c r="V8" s="123"/>
      <c r="W8" s="123"/>
      <c r="X8" s="123"/>
      <c r="Y8" s="123"/>
      <c r="Z8" s="123"/>
      <c r="AA8" s="123"/>
    </row>
    <row r="9" spans="1:27" s="124" customFormat="1" x14ac:dyDescent="0.2">
      <c r="A9" s="89">
        <v>7</v>
      </c>
      <c r="B9" s="96" t="s">
        <v>520</v>
      </c>
      <c r="C9" s="97">
        <v>9</v>
      </c>
      <c r="D9" s="126" t="s">
        <v>13</v>
      </c>
      <c r="E9" s="740"/>
      <c r="F9" s="734"/>
      <c r="G9" s="121">
        <f t="shared" si="0"/>
        <v>0</v>
      </c>
      <c r="H9" s="122">
        <f t="shared" si="1"/>
        <v>0</v>
      </c>
      <c r="I9" s="123"/>
      <c r="J9" s="57"/>
      <c r="K9" s="57"/>
      <c r="L9" s="123"/>
      <c r="M9" s="123"/>
      <c r="N9" s="123"/>
      <c r="O9" s="123"/>
      <c r="P9" s="123"/>
      <c r="Q9" s="123"/>
      <c r="R9" s="123"/>
      <c r="S9" s="123"/>
      <c r="T9" s="123"/>
      <c r="U9" s="123"/>
      <c r="V9" s="123"/>
      <c r="W9" s="123"/>
      <c r="X9" s="123"/>
      <c r="Y9" s="123"/>
      <c r="Z9" s="123"/>
      <c r="AA9" s="123"/>
    </row>
    <row r="10" spans="1:27" s="128" customFormat="1" ht="30" customHeight="1" x14ac:dyDescent="0.2">
      <c r="A10" s="89">
        <v>8</v>
      </c>
      <c r="B10" s="96" t="s">
        <v>521</v>
      </c>
      <c r="C10" s="97">
        <v>6</v>
      </c>
      <c r="D10" s="126" t="s">
        <v>18</v>
      </c>
      <c r="E10" s="740"/>
      <c r="F10" s="734"/>
      <c r="G10" s="121">
        <f t="shared" si="0"/>
        <v>0</v>
      </c>
      <c r="H10" s="122">
        <f t="shared" si="1"/>
        <v>0</v>
      </c>
      <c r="I10" s="127"/>
      <c r="J10" s="57"/>
      <c r="K10" s="57"/>
      <c r="L10" s="127"/>
      <c r="M10" s="127"/>
      <c r="N10" s="127"/>
      <c r="O10" s="127"/>
      <c r="P10" s="127"/>
      <c r="Q10" s="127"/>
      <c r="R10" s="127"/>
      <c r="S10" s="127"/>
      <c r="T10" s="127"/>
      <c r="U10" s="127"/>
      <c r="V10" s="127"/>
      <c r="W10" s="127"/>
      <c r="X10" s="127"/>
      <c r="Y10" s="127"/>
      <c r="Z10" s="127"/>
      <c r="AA10" s="127"/>
    </row>
    <row r="11" spans="1:27" s="128" customFormat="1" ht="29.25" customHeight="1" x14ac:dyDescent="0.2">
      <c r="A11" s="89">
        <v>9</v>
      </c>
      <c r="B11" s="96" t="s">
        <v>522</v>
      </c>
      <c r="C11" s="97">
        <v>2</v>
      </c>
      <c r="D11" s="126" t="s">
        <v>18</v>
      </c>
      <c r="E11" s="740"/>
      <c r="F11" s="734"/>
      <c r="G11" s="121">
        <f t="shared" si="0"/>
        <v>0</v>
      </c>
      <c r="H11" s="122">
        <f t="shared" si="1"/>
        <v>0</v>
      </c>
      <c r="I11" s="127"/>
      <c r="J11" s="57"/>
      <c r="K11" s="57"/>
      <c r="L11" s="127"/>
      <c r="M11" s="127"/>
      <c r="N11" s="127"/>
      <c r="O11" s="127"/>
      <c r="P11" s="127"/>
      <c r="Q11" s="127"/>
      <c r="R11" s="127"/>
      <c r="S11" s="127"/>
      <c r="T11" s="127"/>
      <c r="U11" s="127"/>
      <c r="V11" s="127"/>
      <c r="W11" s="127"/>
      <c r="X11" s="127"/>
      <c r="Y11" s="127"/>
      <c r="Z11" s="127"/>
      <c r="AA11" s="127"/>
    </row>
    <row r="12" spans="1:27" s="128" customFormat="1" ht="30.75" customHeight="1" x14ac:dyDescent="0.2">
      <c r="A12" s="89">
        <v>10</v>
      </c>
      <c r="B12" s="96" t="s">
        <v>523</v>
      </c>
      <c r="C12" s="103">
        <v>4</v>
      </c>
      <c r="D12" s="125" t="s">
        <v>18</v>
      </c>
      <c r="E12" s="735"/>
      <c r="F12" s="736"/>
      <c r="G12" s="121">
        <f t="shared" si="0"/>
        <v>0</v>
      </c>
      <c r="H12" s="122">
        <f t="shared" si="1"/>
        <v>0</v>
      </c>
      <c r="I12" s="127"/>
      <c r="J12" s="57"/>
      <c r="K12" s="57"/>
      <c r="L12" s="127"/>
      <c r="M12" s="127"/>
      <c r="N12" s="127"/>
      <c r="O12" s="127"/>
      <c r="P12" s="127"/>
      <c r="Q12" s="127"/>
      <c r="R12" s="127"/>
      <c r="S12" s="127"/>
      <c r="T12" s="127"/>
      <c r="U12" s="127"/>
      <c r="V12" s="127"/>
      <c r="W12" s="127"/>
      <c r="X12" s="127"/>
      <c r="Y12" s="127"/>
      <c r="Z12" s="127"/>
      <c r="AA12" s="127"/>
    </row>
    <row r="13" spans="1:27" s="128" customFormat="1" x14ac:dyDescent="0.2">
      <c r="A13" s="89">
        <v>11</v>
      </c>
      <c r="B13" s="96" t="s">
        <v>524</v>
      </c>
      <c r="C13" s="97">
        <v>29</v>
      </c>
      <c r="D13" s="126" t="s">
        <v>18</v>
      </c>
      <c r="E13" s="733"/>
      <c r="F13" s="734"/>
      <c r="G13" s="121">
        <f t="shared" si="0"/>
        <v>0</v>
      </c>
      <c r="H13" s="122">
        <f t="shared" si="1"/>
        <v>0</v>
      </c>
      <c r="I13" s="127"/>
      <c r="J13" s="57"/>
      <c r="K13" s="57"/>
      <c r="L13" s="127"/>
      <c r="M13" s="127"/>
      <c r="N13" s="127"/>
      <c r="O13" s="127"/>
      <c r="P13" s="127"/>
      <c r="Q13" s="127"/>
      <c r="R13" s="127"/>
      <c r="S13" s="127"/>
      <c r="T13" s="127"/>
      <c r="U13" s="127"/>
      <c r="V13" s="127"/>
      <c r="W13" s="127"/>
      <c r="X13" s="127"/>
      <c r="Y13" s="127"/>
      <c r="Z13" s="127"/>
      <c r="AA13" s="127"/>
    </row>
    <row r="14" spans="1:27" s="128" customFormat="1" ht="54.75" customHeight="1" x14ac:dyDescent="0.2">
      <c r="A14" s="89">
        <v>12</v>
      </c>
      <c r="B14" s="96" t="s">
        <v>525</v>
      </c>
      <c r="C14" s="97">
        <v>23</v>
      </c>
      <c r="D14" s="126" t="s">
        <v>18</v>
      </c>
      <c r="E14" s="733"/>
      <c r="F14" s="734"/>
      <c r="G14" s="121">
        <f t="shared" si="0"/>
        <v>0</v>
      </c>
      <c r="H14" s="122">
        <f t="shared" si="1"/>
        <v>0</v>
      </c>
      <c r="I14" s="127"/>
      <c r="J14" s="57"/>
      <c r="K14" s="57"/>
      <c r="L14" s="127"/>
      <c r="M14" s="127"/>
      <c r="N14" s="127"/>
      <c r="O14" s="127"/>
      <c r="P14" s="127"/>
      <c r="Q14" s="127"/>
      <c r="R14" s="127"/>
      <c r="S14" s="127"/>
      <c r="T14" s="127"/>
      <c r="U14" s="127"/>
      <c r="V14" s="127"/>
      <c r="W14" s="127"/>
      <c r="X14" s="127"/>
      <c r="Y14" s="127"/>
      <c r="Z14" s="127"/>
      <c r="AA14" s="127"/>
    </row>
    <row r="15" spans="1:27" s="128" customFormat="1" ht="54" customHeight="1" x14ac:dyDescent="0.2">
      <c r="A15" s="89">
        <v>13</v>
      </c>
      <c r="B15" s="129" t="s">
        <v>526</v>
      </c>
      <c r="C15" s="103">
        <v>6</v>
      </c>
      <c r="D15" s="125" t="s">
        <v>18</v>
      </c>
      <c r="E15" s="741"/>
      <c r="F15" s="736"/>
      <c r="G15" s="121">
        <f t="shared" si="0"/>
        <v>0</v>
      </c>
      <c r="H15" s="122">
        <f t="shared" si="1"/>
        <v>0</v>
      </c>
      <c r="I15" s="127"/>
      <c r="J15" s="57"/>
      <c r="K15" s="57"/>
      <c r="L15" s="127"/>
      <c r="M15" s="127"/>
      <c r="N15" s="127"/>
      <c r="O15" s="127"/>
      <c r="P15" s="127"/>
      <c r="Q15" s="127"/>
      <c r="R15" s="127"/>
      <c r="S15" s="127"/>
      <c r="T15" s="127"/>
      <c r="U15" s="127"/>
      <c r="V15" s="127"/>
      <c r="W15" s="127"/>
      <c r="X15" s="127"/>
      <c r="Y15" s="127"/>
      <c r="Z15" s="127"/>
      <c r="AA15" s="127"/>
    </row>
    <row r="16" spans="1:27" s="124" customFormat="1" ht="48" customHeight="1" x14ac:dyDescent="0.2">
      <c r="A16" s="89">
        <v>14</v>
      </c>
      <c r="B16" s="96" t="s">
        <v>527</v>
      </c>
      <c r="C16" s="97">
        <v>23</v>
      </c>
      <c r="D16" s="126" t="s">
        <v>18</v>
      </c>
      <c r="E16" s="742"/>
      <c r="F16" s="736"/>
      <c r="G16" s="121">
        <f t="shared" si="0"/>
        <v>0</v>
      </c>
      <c r="H16" s="130">
        <f t="shared" si="1"/>
        <v>0</v>
      </c>
      <c r="I16" s="123"/>
      <c r="J16" s="57"/>
      <c r="K16" s="57"/>
      <c r="L16" s="123"/>
      <c r="M16" s="123"/>
      <c r="N16" s="123"/>
      <c r="O16" s="123"/>
      <c r="P16" s="123"/>
      <c r="Q16" s="123"/>
      <c r="R16" s="123"/>
      <c r="S16" s="123"/>
      <c r="T16" s="123"/>
      <c r="U16" s="123"/>
      <c r="V16" s="123"/>
      <c r="W16" s="123"/>
      <c r="X16" s="123"/>
      <c r="Y16" s="123"/>
      <c r="Z16" s="123"/>
      <c r="AA16" s="123"/>
    </row>
    <row r="17" spans="1:27" s="124" customFormat="1" x14ac:dyDescent="0.2">
      <c r="A17" s="89">
        <v>15</v>
      </c>
      <c r="B17" s="96" t="s">
        <v>528</v>
      </c>
      <c r="C17" s="97">
        <v>12</v>
      </c>
      <c r="D17" s="126" t="s">
        <v>23</v>
      </c>
      <c r="E17" s="733"/>
      <c r="F17" s="734"/>
      <c r="G17" s="99">
        <f t="shared" si="0"/>
        <v>0</v>
      </c>
      <c r="H17" s="130">
        <f t="shared" si="1"/>
        <v>0</v>
      </c>
      <c r="I17" s="123"/>
      <c r="J17" s="57"/>
      <c r="K17" s="57"/>
      <c r="L17" s="123"/>
      <c r="M17" s="123"/>
      <c r="N17" s="123"/>
      <c r="O17" s="123"/>
      <c r="P17" s="123"/>
      <c r="Q17" s="123"/>
      <c r="R17" s="123"/>
      <c r="S17" s="123"/>
      <c r="T17" s="123"/>
      <c r="U17" s="123"/>
      <c r="V17" s="123"/>
      <c r="W17" s="123"/>
      <c r="X17" s="123"/>
      <c r="Y17" s="123"/>
      <c r="Z17" s="123"/>
      <c r="AA17" s="123"/>
    </row>
    <row r="18" spans="1:27" s="124" customFormat="1" ht="52.5" customHeight="1" x14ac:dyDescent="0.2">
      <c r="A18" s="89">
        <v>16</v>
      </c>
      <c r="B18" s="102" t="s">
        <v>529</v>
      </c>
      <c r="C18" s="103">
        <v>171</v>
      </c>
      <c r="D18" s="125" t="s">
        <v>23</v>
      </c>
      <c r="E18" s="737"/>
      <c r="F18" s="738"/>
      <c r="G18" s="99">
        <f t="shared" si="0"/>
        <v>0</v>
      </c>
      <c r="H18" s="130">
        <f t="shared" si="1"/>
        <v>0</v>
      </c>
      <c r="I18" s="123"/>
      <c r="J18" s="57"/>
      <c r="K18" s="57"/>
      <c r="L18" s="123"/>
      <c r="M18" s="123"/>
      <c r="N18" s="123"/>
      <c r="O18" s="123"/>
      <c r="P18" s="123"/>
      <c r="Q18" s="123"/>
      <c r="R18" s="123"/>
      <c r="S18" s="123"/>
      <c r="T18" s="123"/>
      <c r="U18" s="123"/>
      <c r="V18" s="123"/>
      <c r="W18" s="123"/>
      <c r="X18" s="123"/>
      <c r="Y18" s="123"/>
      <c r="Z18" s="123"/>
      <c r="AA18" s="123"/>
    </row>
    <row r="19" spans="1:27" s="124" customFormat="1" ht="53.25" customHeight="1" x14ac:dyDescent="0.2">
      <c r="A19" s="89">
        <v>17</v>
      </c>
      <c r="B19" s="96" t="s">
        <v>530</v>
      </c>
      <c r="C19" s="97">
        <v>142</v>
      </c>
      <c r="D19" s="126" t="s">
        <v>23</v>
      </c>
      <c r="E19" s="733"/>
      <c r="F19" s="734"/>
      <c r="G19" s="99">
        <f t="shared" si="0"/>
        <v>0</v>
      </c>
      <c r="H19" s="130">
        <f t="shared" si="1"/>
        <v>0</v>
      </c>
      <c r="I19" s="123"/>
      <c r="J19" s="57"/>
      <c r="K19" s="57"/>
      <c r="L19" s="123"/>
      <c r="M19" s="123"/>
      <c r="N19" s="123"/>
      <c r="O19" s="123"/>
      <c r="P19" s="123"/>
      <c r="Q19" s="123"/>
      <c r="R19" s="123"/>
      <c r="S19" s="123"/>
      <c r="T19" s="123"/>
      <c r="U19" s="123"/>
      <c r="V19" s="123"/>
      <c r="W19" s="123"/>
      <c r="X19" s="123"/>
      <c r="Y19" s="123"/>
      <c r="Z19" s="123"/>
      <c r="AA19" s="123"/>
    </row>
    <row r="20" spans="1:27" s="124" customFormat="1" ht="55.5" customHeight="1" x14ac:dyDescent="0.2">
      <c r="A20" s="89">
        <v>18</v>
      </c>
      <c r="B20" s="96" t="s">
        <v>531</v>
      </c>
      <c r="C20" s="97">
        <v>4</v>
      </c>
      <c r="D20" s="126" t="s">
        <v>23</v>
      </c>
      <c r="E20" s="733"/>
      <c r="F20" s="734"/>
      <c r="G20" s="99">
        <f t="shared" si="0"/>
        <v>0</v>
      </c>
      <c r="H20" s="130">
        <f t="shared" si="1"/>
        <v>0</v>
      </c>
      <c r="I20" s="123"/>
      <c r="J20" s="57"/>
      <c r="K20" s="57"/>
      <c r="L20" s="123"/>
      <c r="M20" s="123"/>
      <c r="N20" s="123"/>
      <c r="O20" s="123"/>
      <c r="P20" s="123"/>
      <c r="Q20" s="123"/>
      <c r="R20" s="123"/>
      <c r="S20" s="123"/>
      <c r="T20" s="123"/>
      <c r="U20" s="123"/>
      <c r="V20" s="123"/>
      <c r="W20" s="123"/>
      <c r="X20" s="123"/>
      <c r="Y20" s="123"/>
      <c r="Z20" s="123"/>
      <c r="AA20" s="123"/>
    </row>
    <row r="21" spans="1:27" s="124" customFormat="1" ht="54.75" customHeight="1" x14ac:dyDescent="0.2">
      <c r="A21" s="89">
        <v>19</v>
      </c>
      <c r="B21" s="96" t="s">
        <v>532</v>
      </c>
      <c r="C21" s="97">
        <v>34</v>
      </c>
      <c r="D21" s="126" t="s">
        <v>23</v>
      </c>
      <c r="E21" s="733"/>
      <c r="F21" s="734"/>
      <c r="G21" s="99">
        <f t="shared" si="0"/>
        <v>0</v>
      </c>
      <c r="H21" s="130">
        <f t="shared" si="1"/>
        <v>0</v>
      </c>
      <c r="I21" s="123"/>
      <c r="J21" s="57"/>
      <c r="K21" s="57"/>
      <c r="L21" s="123"/>
      <c r="M21" s="123"/>
      <c r="N21" s="123"/>
      <c r="O21" s="123"/>
      <c r="P21" s="123"/>
      <c r="Q21" s="123"/>
      <c r="R21" s="123"/>
      <c r="S21" s="123"/>
      <c r="T21" s="123"/>
      <c r="U21" s="123"/>
      <c r="V21" s="123"/>
      <c r="W21" s="123"/>
      <c r="X21" s="123"/>
      <c r="Y21" s="123"/>
      <c r="Z21" s="123"/>
      <c r="AA21" s="123"/>
    </row>
    <row r="22" spans="1:27" s="124" customFormat="1" ht="44.25" customHeight="1" x14ac:dyDescent="0.2">
      <c r="A22" s="89">
        <v>20</v>
      </c>
      <c r="B22" s="96" t="s">
        <v>533</v>
      </c>
      <c r="C22" s="97">
        <v>9</v>
      </c>
      <c r="D22" s="126" t="s">
        <v>32</v>
      </c>
      <c r="E22" s="733"/>
      <c r="F22" s="734"/>
      <c r="G22" s="99">
        <f t="shared" si="0"/>
        <v>0</v>
      </c>
      <c r="H22" s="130">
        <f t="shared" si="1"/>
        <v>0</v>
      </c>
      <c r="I22" s="123"/>
      <c r="J22" s="57"/>
      <c r="K22" s="57"/>
      <c r="L22" s="123"/>
      <c r="M22" s="123"/>
      <c r="N22" s="123"/>
      <c r="O22" s="123"/>
      <c r="P22" s="123"/>
      <c r="Q22" s="123"/>
      <c r="R22" s="123"/>
      <c r="S22" s="123"/>
      <c r="T22" s="123"/>
      <c r="U22" s="123"/>
      <c r="V22" s="123"/>
      <c r="W22" s="123"/>
      <c r="X22" s="123"/>
      <c r="Y22" s="123"/>
      <c r="Z22" s="123"/>
      <c r="AA22" s="123"/>
    </row>
    <row r="23" spans="1:27" s="124" customFormat="1" ht="45" customHeight="1" x14ac:dyDescent="0.2">
      <c r="A23" s="89">
        <v>21</v>
      </c>
      <c r="B23" s="96" t="s">
        <v>534</v>
      </c>
      <c r="C23" s="97">
        <v>1</v>
      </c>
      <c r="D23" s="126" t="s">
        <v>32</v>
      </c>
      <c r="E23" s="740"/>
      <c r="F23" s="734"/>
      <c r="G23" s="99">
        <f t="shared" si="0"/>
        <v>0</v>
      </c>
      <c r="H23" s="130">
        <f t="shared" si="1"/>
        <v>0</v>
      </c>
      <c r="I23" s="123"/>
      <c r="J23" s="57"/>
      <c r="K23" s="57"/>
      <c r="L23" s="123"/>
      <c r="M23" s="123"/>
      <c r="N23" s="123"/>
      <c r="O23" s="123"/>
      <c r="P23" s="123"/>
      <c r="Q23" s="123"/>
      <c r="R23" s="123"/>
      <c r="S23" s="123"/>
      <c r="T23" s="123"/>
      <c r="U23" s="123"/>
      <c r="V23" s="123"/>
      <c r="W23" s="123"/>
      <c r="X23" s="123"/>
      <c r="Y23" s="123"/>
      <c r="Z23" s="123"/>
      <c r="AA23" s="123"/>
    </row>
    <row r="24" spans="1:27" s="124" customFormat="1" ht="21.75" customHeight="1" x14ac:dyDescent="0.2">
      <c r="A24" s="89">
        <v>22</v>
      </c>
      <c r="B24" s="96" t="s">
        <v>535</v>
      </c>
      <c r="C24" s="97">
        <v>1</v>
      </c>
      <c r="D24" s="126" t="s">
        <v>13</v>
      </c>
      <c r="E24" s="740"/>
      <c r="F24" s="734"/>
      <c r="G24" s="99">
        <f t="shared" si="0"/>
        <v>0</v>
      </c>
      <c r="H24" s="130">
        <f t="shared" si="1"/>
        <v>0</v>
      </c>
      <c r="I24" s="123"/>
      <c r="J24" s="57"/>
      <c r="K24" s="57"/>
      <c r="L24" s="123"/>
      <c r="M24" s="123"/>
      <c r="N24" s="123"/>
      <c r="O24" s="123"/>
      <c r="P24" s="123"/>
      <c r="Q24" s="123"/>
      <c r="R24" s="123"/>
      <c r="S24" s="123"/>
      <c r="T24" s="123"/>
      <c r="U24" s="123"/>
      <c r="V24" s="123"/>
      <c r="W24" s="123"/>
      <c r="X24" s="123"/>
      <c r="Y24" s="123"/>
      <c r="Z24" s="123"/>
      <c r="AA24" s="123"/>
    </row>
    <row r="25" spans="1:27" s="124" customFormat="1" ht="15.75" customHeight="1" x14ac:dyDescent="0.2">
      <c r="A25" s="89">
        <v>23</v>
      </c>
      <c r="B25" s="96" t="s">
        <v>536</v>
      </c>
      <c r="C25" s="97">
        <v>60</v>
      </c>
      <c r="D25" s="126" t="s">
        <v>32</v>
      </c>
      <c r="E25" s="733"/>
      <c r="F25" s="734"/>
      <c r="G25" s="99">
        <f t="shared" si="0"/>
        <v>0</v>
      </c>
      <c r="H25" s="130">
        <f t="shared" si="1"/>
        <v>0</v>
      </c>
      <c r="I25" s="123"/>
      <c r="J25" s="57"/>
      <c r="K25" s="57"/>
      <c r="L25" s="123"/>
      <c r="M25" s="123"/>
      <c r="N25" s="123"/>
      <c r="O25" s="123"/>
      <c r="P25" s="123"/>
      <c r="Q25" s="123"/>
      <c r="R25" s="123"/>
      <c r="S25" s="123"/>
      <c r="T25" s="123"/>
      <c r="U25" s="123"/>
      <c r="V25" s="123"/>
      <c r="W25" s="123"/>
      <c r="X25" s="123"/>
      <c r="Y25" s="123"/>
      <c r="Z25" s="123"/>
      <c r="AA25" s="123"/>
    </row>
    <row r="26" spans="1:27" s="124" customFormat="1" ht="30" customHeight="1" x14ac:dyDescent="0.2">
      <c r="A26" s="89">
        <v>24</v>
      </c>
      <c r="B26" s="96" t="s">
        <v>537</v>
      </c>
      <c r="C26" s="97">
        <v>3</v>
      </c>
      <c r="D26" s="126" t="s">
        <v>32</v>
      </c>
      <c r="E26" s="733"/>
      <c r="F26" s="734"/>
      <c r="G26" s="99">
        <f t="shared" si="0"/>
        <v>0</v>
      </c>
      <c r="H26" s="130">
        <f t="shared" si="1"/>
        <v>0</v>
      </c>
      <c r="I26" s="123"/>
      <c r="J26" s="57"/>
      <c r="K26" s="57"/>
      <c r="L26" s="123"/>
      <c r="M26" s="123"/>
      <c r="N26" s="123"/>
      <c r="O26" s="123"/>
      <c r="P26" s="123"/>
      <c r="Q26" s="123"/>
      <c r="R26" s="123"/>
      <c r="S26" s="123"/>
      <c r="T26" s="123"/>
      <c r="U26" s="123"/>
      <c r="V26" s="123"/>
      <c r="W26" s="123"/>
      <c r="X26" s="123"/>
      <c r="Y26" s="123"/>
      <c r="Z26" s="123"/>
      <c r="AA26" s="123"/>
    </row>
    <row r="27" spans="1:27" s="124" customFormat="1" ht="21" customHeight="1" x14ac:dyDescent="0.2">
      <c r="A27" s="89">
        <v>25</v>
      </c>
      <c r="B27" s="96" t="s">
        <v>538</v>
      </c>
      <c r="C27" s="97">
        <v>1</v>
      </c>
      <c r="D27" s="126" t="s">
        <v>13</v>
      </c>
      <c r="E27" s="733"/>
      <c r="F27" s="734"/>
      <c r="G27" s="99">
        <f t="shared" si="0"/>
        <v>0</v>
      </c>
      <c r="H27" s="130">
        <f t="shared" si="1"/>
        <v>0</v>
      </c>
      <c r="I27" s="123"/>
      <c r="J27" s="57"/>
      <c r="K27" s="57"/>
      <c r="L27" s="123"/>
      <c r="M27" s="123"/>
      <c r="N27" s="123"/>
      <c r="O27" s="123"/>
      <c r="P27" s="123"/>
      <c r="Q27" s="123"/>
      <c r="R27" s="123"/>
      <c r="S27" s="123"/>
      <c r="T27" s="123"/>
      <c r="U27" s="123"/>
      <c r="V27" s="123"/>
      <c r="W27" s="123"/>
      <c r="X27" s="123"/>
      <c r="Y27" s="123"/>
      <c r="Z27" s="123"/>
      <c r="AA27" s="123"/>
    </row>
    <row r="28" spans="1:27" s="124" customFormat="1" ht="13.5" customHeight="1" thickBot="1" x14ac:dyDescent="0.25">
      <c r="A28" s="89">
        <v>26</v>
      </c>
      <c r="B28" s="96" t="s">
        <v>539</v>
      </c>
      <c r="C28" s="97">
        <v>1</v>
      </c>
      <c r="D28" s="126" t="s">
        <v>13</v>
      </c>
      <c r="E28" s="733"/>
      <c r="F28" s="734"/>
      <c r="G28" s="99">
        <f t="shared" si="0"/>
        <v>0</v>
      </c>
      <c r="H28" s="130">
        <f t="shared" si="1"/>
        <v>0</v>
      </c>
      <c r="I28" s="123"/>
      <c r="J28" s="57"/>
      <c r="K28" s="57"/>
      <c r="L28" s="123"/>
      <c r="M28" s="123"/>
      <c r="N28" s="123"/>
      <c r="O28" s="123"/>
      <c r="P28" s="123"/>
      <c r="Q28" s="123"/>
      <c r="R28" s="123"/>
      <c r="S28" s="123"/>
      <c r="T28" s="123"/>
      <c r="U28" s="123"/>
      <c r="V28" s="123"/>
      <c r="W28" s="123"/>
      <c r="X28" s="123"/>
      <c r="Y28" s="123"/>
      <c r="Z28" s="123"/>
      <c r="AA28" s="123"/>
    </row>
    <row r="29" spans="1:27" ht="13.5" thickBot="1" x14ac:dyDescent="0.25">
      <c r="A29" s="131"/>
      <c r="B29" s="132"/>
      <c r="C29" s="133"/>
      <c r="D29" s="133"/>
      <c r="E29" s="134"/>
      <c r="F29" s="135"/>
      <c r="G29" s="135">
        <f>SUM(G3:G28)</f>
        <v>0</v>
      </c>
      <c r="H29" s="136">
        <f>SUM(H3:H28)</f>
        <v>0</v>
      </c>
    </row>
    <row r="33" spans="1:27" x14ac:dyDescent="0.2">
      <c r="A33" s="137"/>
      <c r="B33" s="80"/>
      <c r="C33" s="64"/>
      <c r="D33" s="64"/>
      <c r="E33" s="64"/>
      <c r="F33" s="78"/>
      <c r="G33" s="78"/>
      <c r="H33" s="78"/>
      <c r="I33" s="78"/>
      <c r="J33" s="78"/>
      <c r="K33" s="78"/>
      <c r="L33" s="78"/>
      <c r="M33" s="78"/>
      <c r="N33" s="78"/>
      <c r="O33" s="78"/>
      <c r="P33" s="78"/>
      <c r="Q33" s="78"/>
      <c r="R33" s="78"/>
      <c r="S33" s="58"/>
      <c r="T33" s="58"/>
      <c r="U33" s="58"/>
      <c r="V33" s="58"/>
      <c r="W33" s="58"/>
      <c r="X33" s="58"/>
      <c r="Y33" s="58"/>
      <c r="Z33" s="58"/>
      <c r="AA33" s="58"/>
    </row>
    <row r="34" spans="1:27" x14ac:dyDescent="0.2">
      <c r="A34" s="137"/>
      <c r="B34" s="80"/>
      <c r="C34" s="64"/>
      <c r="D34" s="64"/>
      <c r="E34" s="64"/>
      <c r="F34" s="78"/>
      <c r="G34" s="78"/>
      <c r="H34" s="78"/>
      <c r="I34" s="78"/>
      <c r="J34" s="78"/>
      <c r="K34" s="78"/>
      <c r="L34" s="78"/>
      <c r="M34" s="78"/>
      <c r="N34" s="78"/>
      <c r="O34" s="78"/>
      <c r="P34" s="78"/>
      <c r="Q34" s="78"/>
      <c r="R34" s="78"/>
      <c r="S34" s="58"/>
      <c r="T34" s="58"/>
      <c r="U34" s="58"/>
      <c r="V34" s="58"/>
      <c r="W34" s="58"/>
      <c r="X34" s="58"/>
      <c r="Y34" s="58"/>
      <c r="Z34" s="58"/>
      <c r="AA34" s="58"/>
    </row>
  </sheetData>
  <sheetProtection password="CF63" sheet="1" objects="1" scenarios="1" formatCells="0" formatColumns="0" formatRows="0"/>
  <mergeCells count="1">
    <mergeCell ref="E1:H1"/>
  </mergeCells>
  <printOptions horizontalCentered="1"/>
  <pageMargins left="0.39370078740157483" right="0.39370078740157483" top="0.98425196850393704" bottom="0.98425196850393704" header="0.51181102362204722" footer="0.51181102362204722"/>
  <pageSetup paperSize="9" orientation="portrait" horizontalDpi="720" verticalDpi="720" r:id="rId1"/>
  <headerFooter>
    <oddHeader>&amp;CLégtechnika</oddHeader>
    <oddFooter>&amp;P. oldal, összesen: &amp;N</oddFooter>
  </headerFooter>
  <colBreaks count="1" manualBreakCount="1">
    <brk id="8" max="3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A61"/>
  <sheetViews>
    <sheetView view="pageBreakPreview" zoomScale="145" zoomScaleNormal="115" zoomScaleSheetLayoutView="145" zoomScalePageLayoutView="115" workbookViewId="0">
      <selection activeCell="E3" sqref="E3:F60"/>
    </sheetView>
  </sheetViews>
  <sheetFormatPr defaultColWidth="9.140625" defaultRowHeight="12.75" x14ac:dyDescent="0.2"/>
  <cols>
    <col min="1" max="1" width="3" style="111" customWidth="1"/>
    <col min="2" max="2" width="34.7109375" style="81" customWidth="1"/>
    <col min="3" max="3" width="7.42578125" style="78" customWidth="1"/>
    <col min="4" max="4" width="3.42578125" style="78" customWidth="1"/>
    <col min="5" max="5" width="7.7109375" style="79" customWidth="1"/>
    <col min="6" max="6" width="10" style="79" customWidth="1"/>
    <col min="7" max="7" width="11.7109375" style="79" customWidth="1"/>
    <col min="8" max="8" width="8.85546875" style="79" customWidth="1"/>
    <col min="9" max="27" width="9.140625" style="57"/>
    <col min="28" max="16384" width="9.140625" style="58"/>
  </cols>
  <sheetData>
    <row r="1" spans="1:27" x14ac:dyDescent="0.2">
      <c r="A1" s="112"/>
      <c r="B1" s="138" t="s">
        <v>540</v>
      </c>
      <c r="C1" s="114"/>
      <c r="D1" s="115"/>
      <c r="E1" s="653" t="s">
        <v>443</v>
      </c>
      <c r="F1" s="646"/>
      <c r="G1" s="646"/>
      <c r="H1" s="647"/>
    </row>
    <row r="2" spans="1:27" s="62" customFormat="1" ht="18" customHeight="1" thickBot="1" x14ac:dyDescent="0.2">
      <c r="A2" s="87" t="s">
        <v>3</v>
      </c>
      <c r="B2" s="87" t="s">
        <v>5</v>
      </c>
      <c r="C2" s="88" t="s">
        <v>444</v>
      </c>
      <c r="D2" s="139" t="s">
        <v>445</v>
      </c>
      <c r="E2" s="87" t="s">
        <v>8</v>
      </c>
      <c r="F2" s="88" t="s">
        <v>9</v>
      </c>
      <c r="G2" s="59" t="s">
        <v>10</v>
      </c>
      <c r="H2" s="60" t="s">
        <v>11</v>
      </c>
      <c r="I2" s="61"/>
      <c r="J2" s="61"/>
      <c r="K2" s="61"/>
      <c r="L2" s="61"/>
      <c r="M2" s="61"/>
      <c r="N2" s="61"/>
      <c r="O2" s="61"/>
      <c r="P2" s="61"/>
      <c r="Q2" s="61"/>
      <c r="R2" s="61"/>
      <c r="S2" s="61"/>
      <c r="T2" s="61"/>
      <c r="U2" s="61"/>
      <c r="V2" s="61"/>
      <c r="W2" s="61"/>
      <c r="X2" s="61"/>
      <c r="Y2" s="61"/>
      <c r="Z2" s="61"/>
      <c r="AA2" s="61"/>
    </row>
    <row r="3" spans="1:27" s="124" customFormat="1" ht="62.25" customHeight="1" x14ac:dyDescent="0.2">
      <c r="A3" s="140">
        <v>1</v>
      </c>
      <c r="B3" s="96" t="s">
        <v>541</v>
      </c>
      <c r="C3" s="141">
        <v>13</v>
      </c>
      <c r="D3" s="142" t="s">
        <v>18</v>
      </c>
      <c r="E3" s="743"/>
      <c r="F3" s="744"/>
      <c r="G3" s="143">
        <f>ROUND(C3*E3,0)</f>
        <v>0</v>
      </c>
      <c r="H3" s="144">
        <f>ROUND(C3*F3,0)</f>
        <v>0</v>
      </c>
      <c r="I3" s="123"/>
      <c r="J3" s="57"/>
      <c r="K3" s="57"/>
      <c r="L3" s="123"/>
      <c r="M3" s="123"/>
      <c r="N3" s="123"/>
      <c r="O3" s="123"/>
      <c r="P3" s="123"/>
      <c r="Q3" s="123"/>
      <c r="R3" s="123"/>
      <c r="S3" s="123"/>
      <c r="T3" s="123"/>
      <c r="U3" s="123"/>
      <c r="V3" s="123"/>
      <c r="W3" s="123"/>
      <c r="X3" s="123"/>
      <c r="Y3" s="123"/>
      <c r="Z3" s="123"/>
      <c r="AA3" s="123"/>
    </row>
    <row r="4" spans="1:27" s="124" customFormat="1" ht="98.25" customHeight="1" x14ac:dyDescent="0.2">
      <c r="A4" s="145">
        <v>2</v>
      </c>
      <c r="B4" s="102" t="s">
        <v>542</v>
      </c>
      <c r="C4" s="146">
        <v>29</v>
      </c>
      <c r="D4" s="147" t="s">
        <v>18</v>
      </c>
      <c r="E4" s="745"/>
      <c r="F4" s="746"/>
      <c r="G4" s="143">
        <f>ROUND(C4*E4,0)</f>
        <v>0</v>
      </c>
      <c r="H4" s="144">
        <f>ROUND(C4*F4,0)</f>
        <v>0</v>
      </c>
      <c r="I4" s="123"/>
      <c r="J4" s="57"/>
      <c r="K4" s="57"/>
      <c r="L4" s="123"/>
      <c r="M4" s="123"/>
      <c r="N4" s="123"/>
      <c r="O4" s="123"/>
      <c r="P4" s="123"/>
      <c r="Q4" s="123"/>
      <c r="R4" s="123"/>
      <c r="S4" s="123"/>
      <c r="T4" s="123"/>
      <c r="U4" s="123"/>
      <c r="V4" s="123"/>
      <c r="W4" s="123"/>
      <c r="X4" s="123"/>
      <c r="Y4" s="123"/>
      <c r="Z4" s="123"/>
      <c r="AA4" s="123"/>
    </row>
    <row r="5" spans="1:27" s="124" customFormat="1" ht="63.75" customHeight="1" x14ac:dyDescent="0.2">
      <c r="A5" s="148">
        <v>3</v>
      </c>
      <c r="B5" s="149" t="s">
        <v>543</v>
      </c>
      <c r="C5" s="146">
        <v>2</v>
      </c>
      <c r="D5" s="147" t="s">
        <v>18</v>
      </c>
      <c r="E5" s="747"/>
      <c r="F5" s="748"/>
      <c r="G5" s="143">
        <f>ROUND(C5*E5,0)</f>
        <v>0</v>
      </c>
      <c r="H5" s="144">
        <f>ROUND(C5*F5,0)</f>
        <v>0</v>
      </c>
      <c r="I5" s="123"/>
      <c r="J5" s="57"/>
      <c r="K5" s="57"/>
      <c r="L5" s="123"/>
      <c r="M5" s="123"/>
      <c r="N5" s="123"/>
      <c r="O5" s="123"/>
      <c r="P5" s="123"/>
      <c r="Q5" s="123"/>
      <c r="R5" s="123"/>
      <c r="S5" s="123"/>
      <c r="T5" s="123"/>
      <c r="U5" s="123"/>
      <c r="V5" s="123"/>
      <c r="W5" s="123"/>
      <c r="X5" s="123"/>
      <c r="Y5" s="123"/>
      <c r="Z5" s="123"/>
      <c r="AA5" s="123"/>
    </row>
    <row r="6" spans="1:27" s="124" customFormat="1" ht="46.5" customHeight="1" x14ac:dyDescent="0.2">
      <c r="A6" s="145">
        <v>4</v>
      </c>
      <c r="B6" s="150" t="s">
        <v>544</v>
      </c>
      <c r="C6" s="146">
        <v>5</v>
      </c>
      <c r="D6" s="147" t="s">
        <v>18</v>
      </c>
      <c r="E6" s="747"/>
      <c r="F6" s="748"/>
      <c r="G6" s="143">
        <f>ROUND(C6*E6,0)</f>
        <v>0</v>
      </c>
      <c r="H6" s="144">
        <f>ROUND(C6*F6,0)</f>
        <v>0</v>
      </c>
      <c r="I6" s="123"/>
      <c r="J6" s="57"/>
      <c r="K6" s="57"/>
      <c r="L6" s="123"/>
      <c r="M6" s="123"/>
      <c r="N6" s="123"/>
      <c r="O6" s="123"/>
      <c r="P6" s="123"/>
      <c r="Q6" s="123"/>
      <c r="R6" s="123"/>
      <c r="S6" s="123"/>
      <c r="T6" s="123"/>
      <c r="U6" s="123"/>
      <c r="V6" s="123"/>
      <c r="W6" s="123"/>
      <c r="X6" s="123"/>
      <c r="Y6" s="123"/>
      <c r="Z6" s="123"/>
      <c r="AA6" s="123"/>
    </row>
    <row r="7" spans="1:27" s="124" customFormat="1" ht="31.7" customHeight="1" x14ac:dyDescent="0.2">
      <c r="A7" s="148">
        <v>5</v>
      </c>
      <c r="B7" s="149" t="s">
        <v>545</v>
      </c>
      <c r="C7" s="146">
        <v>3</v>
      </c>
      <c r="D7" s="147" t="s">
        <v>18</v>
      </c>
      <c r="E7" s="745"/>
      <c r="F7" s="746"/>
      <c r="G7" s="143">
        <f>ROUND(C7*E7,0)</f>
        <v>0</v>
      </c>
      <c r="H7" s="144">
        <f>ROUND(C7*F7,0)</f>
        <v>0</v>
      </c>
      <c r="I7" s="123"/>
      <c r="J7" s="57"/>
      <c r="K7" s="57"/>
      <c r="L7" s="123"/>
      <c r="M7" s="123"/>
      <c r="N7" s="123"/>
      <c r="O7" s="123"/>
      <c r="P7" s="123"/>
      <c r="Q7" s="123"/>
      <c r="R7" s="123"/>
      <c r="S7" s="123"/>
      <c r="T7" s="123"/>
      <c r="U7" s="123"/>
      <c r="V7" s="123"/>
      <c r="W7" s="123"/>
      <c r="X7" s="123"/>
      <c r="Y7" s="123"/>
      <c r="Z7" s="123"/>
      <c r="AA7" s="123"/>
    </row>
    <row r="8" spans="1:27" s="124" customFormat="1" ht="84" customHeight="1" x14ac:dyDescent="0.2">
      <c r="A8" s="145">
        <v>6</v>
      </c>
      <c r="B8" s="149" t="s">
        <v>546</v>
      </c>
      <c r="C8" s="146">
        <v>2</v>
      </c>
      <c r="D8" s="147" t="s">
        <v>18</v>
      </c>
      <c r="E8" s="745"/>
      <c r="F8" s="746"/>
      <c r="G8" s="143">
        <f>ROUND(C8*E8,0)</f>
        <v>0</v>
      </c>
      <c r="H8" s="144">
        <f>ROUND(C8*F8,0)</f>
        <v>0</v>
      </c>
      <c r="I8" s="123"/>
      <c r="J8" s="57"/>
      <c r="K8" s="57"/>
      <c r="L8" s="123"/>
      <c r="M8" s="123"/>
      <c r="N8" s="123"/>
      <c r="O8" s="123"/>
      <c r="P8" s="123"/>
      <c r="Q8" s="123"/>
      <c r="R8" s="123"/>
      <c r="S8" s="123"/>
      <c r="T8" s="123"/>
      <c r="U8" s="123"/>
      <c r="V8" s="123"/>
      <c r="W8" s="123"/>
      <c r="X8" s="123"/>
      <c r="Y8" s="123"/>
      <c r="Z8" s="123"/>
      <c r="AA8" s="123"/>
    </row>
    <row r="9" spans="1:27" s="124" customFormat="1" ht="88.5" customHeight="1" x14ac:dyDescent="0.2">
      <c r="A9" s="148">
        <v>7</v>
      </c>
      <c r="B9" s="149" t="s">
        <v>547</v>
      </c>
      <c r="C9" s="146">
        <v>2</v>
      </c>
      <c r="D9" s="147" t="s">
        <v>18</v>
      </c>
      <c r="E9" s="745"/>
      <c r="F9" s="746"/>
      <c r="G9" s="143">
        <f>ROUND(C9*E9,0)</f>
        <v>0</v>
      </c>
      <c r="H9" s="144">
        <f>ROUND(C9*F9,0)</f>
        <v>0</v>
      </c>
      <c r="I9" s="123"/>
      <c r="J9" s="57"/>
      <c r="K9" s="57"/>
      <c r="L9" s="123"/>
      <c r="M9" s="123"/>
      <c r="N9" s="123"/>
      <c r="O9" s="123"/>
      <c r="P9" s="123"/>
      <c r="Q9" s="123"/>
      <c r="R9" s="123"/>
      <c r="S9" s="123"/>
      <c r="T9" s="123"/>
      <c r="U9" s="123"/>
      <c r="V9" s="123"/>
      <c r="W9" s="123"/>
      <c r="X9" s="123"/>
      <c r="Y9" s="123"/>
      <c r="Z9" s="123"/>
      <c r="AA9" s="123"/>
    </row>
    <row r="10" spans="1:27" s="124" customFormat="1" ht="97.5" customHeight="1" x14ac:dyDescent="0.2">
      <c r="A10" s="145">
        <v>8</v>
      </c>
      <c r="B10" s="149" t="s">
        <v>548</v>
      </c>
      <c r="C10" s="146">
        <v>3</v>
      </c>
      <c r="D10" s="147" t="s">
        <v>18</v>
      </c>
      <c r="E10" s="745"/>
      <c r="F10" s="746"/>
      <c r="G10" s="143">
        <f>ROUND(C10*E10,0)</f>
        <v>0</v>
      </c>
      <c r="H10" s="144">
        <f>ROUND(C10*F10,0)</f>
        <v>0</v>
      </c>
      <c r="I10" s="123"/>
      <c r="J10" s="57"/>
      <c r="K10" s="57"/>
      <c r="L10" s="123"/>
      <c r="M10" s="123"/>
      <c r="N10" s="123"/>
      <c r="O10" s="123"/>
      <c r="P10" s="123"/>
      <c r="Q10" s="123"/>
      <c r="R10" s="123"/>
      <c r="S10" s="123"/>
      <c r="T10" s="123"/>
      <c r="U10" s="123"/>
      <c r="V10" s="123"/>
      <c r="W10" s="123"/>
      <c r="X10" s="123"/>
      <c r="Y10" s="123"/>
      <c r="Z10" s="123"/>
      <c r="AA10" s="123"/>
    </row>
    <row r="11" spans="1:27" s="124" customFormat="1" ht="97.5" customHeight="1" x14ac:dyDescent="0.2">
      <c r="A11" s="148">
        <v>9</v>
      </c>
      <c r="B11" s="149" t="s">
        <v>549</v>
      </c>
      <c r="C11" s="146">
        <v>3</v>
      </c>
      <c r="D11" s="147" t="s">
        <v>18</v>
      </c>
      <c r="E11" s="745"/>
      <c r="F11" s="746"/>
      <c r="G11" s="143">
        <f>ROUND(C11*E11,0)</f>
        <v>0</v>
      </c>
      <c r="H11" s="144">
        <f>ROUND(C11*F11,0)</f>
        <v>0</v>
      </c>
      <c r="I11" s="123"/>
      <c r="J11" s="57"/>
      <c r="K11" s="57"/>
      <c r="L11" s="123"/>
      <c r="M11" s="123"/>
      <c r="N11" s="123"/>
      <c r="O11" s="123"/>
      <c r="P11" s="123"/>
      <c r="Q11" s="123"/>
      <c r="R11" s="123"/>
      <c r="S11" s="123"/>
      <c r="T11" s="123"/>
      <c r="U11" s="123"/>
      <c r="V11" s="123"/>
      <c r="W11" s="123"/>
      <c r="X11" s="123"/>
      <c r="Y11" s="123"/>
      <c r="Z11" s="123"/>
      <c r="AA11" s="123"/>
    </row>
    <row r="12" spans="1:27" s="124" customFormat="1" ht="51.75" customHeight="1" x14ac:dyDescent="0.2">
      <c r="A12" s="145">
        <v>10</v>
      </c>
      <c r="B12" s="149" t="s">
        <v>550</v>
      </c>
      <c r="C12" s="146">
        <v>1</v>
      </c>
      <c r="D12" s="147" t="s">
        <v>18</v>
      </c>
      <c r="E12" s="745"/>
      <c r="F12" s="746"/>
      <c r="G12" s="143">
        <f>ROUND(C12*E12,0)</f>
        <v>0</v>
      </c>
      <c r="H12" s="144">
        <f>ROUND(C12*F12,0)</f>
        <v>0</v>
      </c>
      <c r="I12" s="123"/>
      <c r="J12" s="57"/>
      <c r="K12" s="57"/>
      <c r="L12" s="123"/>
      <c r="M12" s="123"/>
      <c r="N12" s="123"/>
      <c r="O12" s="123"/>
      <c r="P12" s="123"/>
      <c r="Q12" s="123"/>
      <c r="R12" s="123"/>
      <c r="S12" s="123"/>
      <c r="T12" s="123"/>
      <c r="U12" s="123"/>
      <c r="V12" s="123"/>
      <c r="W12" s="123"/>
      <c r="X12" s="123"/>
      <c r="Y12" s="123"/>
      <c r="Z12" s="123"/>
      <c r="AA12" s="123"/>
    </row>
    <row r="13" spans="1:27" s="124" customFormat="1" ht="51" customHeight="1" x14ac:dyDescent="0.2">
      <c r="A13" s="148">
        <v>11</v>
      </c>
      <c r="B13" s="149" t="s">
        <v>551</v>
      </c>
      <c r="C13" s="146">
        <v>1</v>
      </c>
      <c r="D13" s="147" t="s">
        <v>18</v>
      </c>
      <c r="E13" s="745"/>
      <c r="F13" s="746"/>
      <c r="G13" s="143">
        <f>ROUND(C13*E13,0)</f>
        <v>0</v>
      </c>
      <c r="H13" s="144">
        <f>ROUND(C13*F13,0)</f>
        <v>0</v>
      </c>
      <c r="I13" s="123"/>
      <c r="J13" s="57"/>
      <c r="K13" s="57"/>
      <c r="L13" s="123"/>
      <c r="M13" s="123"/>
      <c r="N13" s="123"/>
      <c r="O13" s="123"/>
      <c r="P13" s="123"/>
      <c r="Q13" s="123"/>
      <c r="R13" s="123"/>
      <c r="S13" s="123"/>
      <c r="T13" s="123"/>
      <c r="U13" s="123"/>
      <c r="V13" s="123"/>
      <c r="W13" s="123"/>
      <c r="X13" s="123"/>
      <c r="Y13" s="123"/>
      <c r="Z13" s="123"/>
      <c r="AA13" s="123"/>
    </row>
    <row r="14" spans="1:27" s="124" customFormat="1" ht="97.5" customHeight="1" x14ac:dyDescent="0.2">
      <c r="A14" s="145">
        <v>12</v>
      </c>
      <c r="B14" s="150" t="s">
        <v>552</v>
      </c>
      <c r="C14" s="146">
        <v>1</v>
      </c>
      <c r="D14" s="147" t="s">
        <v>18</v>
      </c>
      <c r="E14" s="747"/>
      <c r="F14" s="748"/>
      <c r="G14" s="143">
        <f>ROUND(C14*E14,0)</f>
        <v>0</v>
      </c>
      <c r="H14" s="144">
        <f>ROUND(C14*F14,0)</f>
        <v>0</v>
      </c>
      <c r="I14" s="123"/>
      <c r="J14" s="57"/>
      <c r="K14" s="57"/>
      <c r="L14" s="123"/>
      <c r="M14" s="123"/>
      <c r="N14" s="123"/>
      <c r="O14" s="123"/>
      <c r="P14" s="123"/>
      <c r="Q14" s="123"/>
      <c r="R14" s="123"/>
      <c r="S14" s="123"/>
      <c r="T14" s="123"/>
      <c r="U14" s="123"/>
      <c r="V14" s="123"/>
      <c r="W14" s="123"/>
      <c r="X14" s="123"/>
      <c r="Y14" s="123"/>
      <c r="Z14" s="123"/>
      <c r="AA14" s="123"/>
    </row>
    <row r="15" spans="1:27" s="124" customFormat="1" ht="38.25" customHeight="1" x14ac:dyDescent="0.2">
      <c r="A15" s="148">
        <v>13</v>
      </c>
      <c r="B15" s="149" t="s">
        <v>553</v>
      </c>
      <c r="C15" s="146">
        <v>1</v>
      </c>
      <c r="D15" s="147" t="s">
        <v>18</v>
      </c>
      <c r="E15" s="745"/>
      <c r="F15" s="746"/>
      <c r="G15" s="143">
        <f>ROUND(C15*E15,0)</f>
        <v>0</v>
      </c>
      <c r="H15" s="144">
        <f>ROUND(C15*F15,0)</f>
        <v>0</v>
      </c>
      <c r="I15" s="123"/>
      <c r="J15" s="57"/>
      <c r="K15" s="57"/>
      <c r="L15" s="123"/>
      <c r="M15" s="123"/>
      <c r="N15" s="123"/>
      <c r="O15" s="123"/>
      <c r="P15" s="123"/>
      <c r="Q15" s="123"/>
      <c r="R15" s="123"/>
      <c r="S15" s="123"/>
      <c r="T15" s="123"/>
      <c r="U15" s="123"/>
      <c r="V15" s="123"/>
      <c r="W15" s="123"/>
      <c r="X15" s="123"/>
      <c r="Y15" s="123"/>
      <c r="Z15" s="123"/>
      <c r="AA15" s="123"/>
    </row>
    <row r="16" spans="1:27" s="124" customFormat="1" ht="17.25" customHeight="1" x14ac:dyDescent="0.2">
      <c r="A16" s="145">
        <v>14</v>
      </c>
      <c r="B16" s="149" t="s">
        <v>554</v>
      </c>
      <c r="C16" s="146">
        <v>1</v>
      </c>
      <c r="D16" s="147" t="s">
        <v>18</v>
      </c>
      <c r="E16" s="745"/>
      <c r="F16" s="746"/>
      <c r="G16" s="143">
        <f>ROUND(C16*E16,0)</f>
        <v>0</v>
      </c>
      <c r="H16" s="144">
        <f>ROUND(C16*F16,0)</f>
        <v>0</v>
      </c>
      <c r="I16" s="123"/>
      <c r="J16" s="57"/>
      <c r="K16" s="57"/>
      <c r="L16" s="123"/>
      <c r="M16" s="123"/>
      <c r="N16" s="123"/>
      <c r="O16" s="123"/>
      <c r="P16" s="123"/>
      <c r="Q16" s="123"/>
      <c r="R16" s="123"/>
      <c r="S16" s="123"/>
      <c r="T16" s="123"/>
      <c r="U16" s="123"/>
      <c r="V16" s="123"/>
      <c r="W16" s="123"/>
      <c r="X16" s="123"/>
      <c r="Y16" s="123"/>
      <c r="Z16" s="123"/>
      <c r="AA16" s="123"/>
    </row>
    <row r="17" spans="1:27" s="124" customFormat="1" ht="80.25" customHeight="1" x14ac:dyDescent="0.2">
      <c r="A17" s="148">
        <v>15</v>
      </c>
      <c r="B17" s="149" t="s">
        <v>555</v>
      </c>
      <c r="C17" s="146">
        <v>2</v>
      </c>
      <c r="D17" s="147" t="s">
        <v>18</v>
      </c>
      <c r="E17" s="745"/>
      <c r="F17" s="746"/>
      <c r="G17" s="143">
        <f>ROUND(C17*E17,0)</f>
        <v>0</v>
      </c>
      <c r="H17" s="144">
        <f>ROUND(C17*F17,0)</f>
        <v>0</v>
      </c>
      <c r="I17" s="123"/>
      <c r="J17" s="57"/>
      <c r="K17" s="57"/>
      <c r="L17" s="123"/>
      <c r="M17" s="123"/>
      <c r="N17" s="123"/>
      <c r="O17" s="123"/>
      <c r="P17" s="123"/>
      <c r="Q17" s="123"/>
      <c r="R17" s="123"/>
      <c r="S17" s="123"/>
      <c r="T17" s="123"/>
      <c r="U17" s="123"/>
      <c r="V17" s="123"/>
      <c r="W17" s="123"/>
      <c r="X17" s="123"/>
      <c r="Y17" s="123"/>
      <c r="Z17" s="123"/>
      <c r="AA17" s="123"/>
    </row>
    <row r="18" spans="1:27" s="124" customFormat="1" ht="50.25" customHeight="1" x14ac:dyDescent="0.2">
      <c r="A18" s="145">
        <v>16</v>
      </c>
      <c r="B18" s="149" t="s">
        <v>556</v>
      </c>
      <c r="C18" s="146">
        <v>2</v>
      </c>
      <c r="D18" s="147" t="s">
        <v>18</v>
      </c>
      <c r="E18" s="745"/>
      <c r="F18" s="746"/>
      <c r="G18" s="143">
        <f>ROUND(C18*E18,0)</f>
        <v>0</v>
      </c>
      <c r="H18" s="144">
        <f>ROUND(C18*F18,0)</f>
        <v>0</v>
      </c>
      <c r="I18" s="123"/>
      <c r="J18" s="57"/>
      <c r="K18" s="57"/>
      <c r="L18" s="123"/>
      <c r="M18" s="123"/>
      <c r="N18" s="123"/>
      <c r="O18" s="123"/>
      <c r="P18" s="123"/>
      <c r="Q18" s="123"/>
      <c r="R18" s="123"/>
      <c r="S18" s="123"/>
      <c r="T18" s="123"/>
      <c r="U18" s="123"/>
      <c r="V18" s="123"/>
      <c r="W18" s="123"/>
      <c r="X18" s="123"/>
      <c r="Y18" s="123"/>
      <c r="Z18" s="123"/>
      <c r="AA18" s="123"/>
    </row>
    <row r="19" spans="1:27" s="124" customFormat="1" ht="36" customHeight="1" x14ac:dyDescent="0.2">
      <c r="A19" s="148">
        <v>17</v>
      </c>
      <c r="B19" s="149" t="s">
        <v>557</v>
      </c>
      <c r="C19" s="146">
        <v>2</v>
      </c>
      <c r="D19" s="147" t="s">
        <v>18</v>
      </c>
      <c r="E19" s="745"/>
      <c r="F19" s="746"/>
      <c r="G19" s="143">
        <f>ROUND(C19*E19,0)</f>
        <v>0</v>
      </c>
      <c r="H19" s="144">
        <f>ROUND(C19*F19,0)</f>
        <v>0</v>
      </c>
      <c r="I19" s="123"/>
      <c r="J19" s="57"/>
      <c r="K19" s="57"/>
      <c r="L19" s="123"/>
      <c r="M19" s="123"/>
      <c r="N19" s="123"/>
      <c r="O19" s="123"/>
      <c r="P19" s="123"/>
      <c r="Q19" s="123"/>
      <c r="R19" s="123"/>
      <c r="S19" s="123"/>
      <c r="T19" s="123"/>
      <c r="U19" s="123"/>
      <c r="V19" s="123"/>
      <c r="W19" s="123"/>
      <c r="X19" s="123"/>
      <c r="Y19" s="123"/>
      <c r="Z19" s="123"/>
      <c r="AA19" s="123"/>
    </row>
    <row r="20" spans="1:27" s="124" customFormat="1" ht="34.5" customHeight="1" x14ac:dyDescent="0.2">
      <c r="A20" s="145">
        <v>18</v>
      </c>
      <c r="B20" s="149" t="s">
        <v>558</v>
      </c>
      <c r="C20" s="146">
        <v>2</v>
      </c>
      <c r="D20" s="147" t="s">
        <v>18</v>
      </c>
      <c r="E20" s="745"/>
      <c r="F20" s="746"/>
      <c r="G20" s="143">
        <f>ROUND(C20*E20,0)</f>
        <v>0</v>
      </c>
      <c r="H20" s="144">
        <f>ROUND(C20*F20,0)</f>
        <v>0</v>
      </c>
      <c r="I20" s="123"/>
      <c r="J20" s="57"/>
      <c r="K20" s="57"/>
      <c r="L20" s="123"/>
      <c r="M20" s="123"/>
      <c r="N20" s="123"/>
      <c r="O20" s="123"/>
      <c r="P20" s="123"/>
      <c r="Q20" s="123"/>
      <c r="R20" s="123"/>
      <c r="S20" s="123"/>
      <c r="T20" s="123"/>
      <c r="U20" s="123"/>
      <c r="V20" s="123"/>
      <c r="W20" s="123"/>
      <c r="X20" s="123"/>
      <c r="Y20" s="123"/>
      <c r="Z20" s="123"/>
      <c r="AA20" s="123"/>
    </row>
    <row r="21" spans="1:27" s="124" customFormat="1" ht="23.25" customHeight="1" x14ac:dyDescent="0.2">
      <c r="A21" s="148">
        <v>19</v>
      </c>
      <c r="B21" s="149" t="s">
        <v>559</v>
      </c>
      <c r="C21" s="146">
        <v>2</v>
      </c>
      <c r="D21" s="147" t="s">
        <v>18</v>
      </c>
      <c r="E21" s="745"/>
      <c r="F21" s="746"/>
      <c r="G21" s="143">
        <f>ROUND(C21*E21,0)</f>
        <v>0</v>
      </c>
      <c r="H21" s="144">
        <f>ROUND(C21*F21,0)</f>
        <v>0</v>
      </c>
      <c r="I21" s="123"/>
      <c r="J21" s="57"/>
      <c r="K21" s="57"/>
      <c r="L21" s="123"/>
      <c r="M21" s="123"/>
      <c r="N21" s="123"/>
      <c r="O21" s="123"/>
      <c r="P21" s="123"/>
      <c r="Q21" s="123"/>
      <c r="R21" s="123"/>
      <c r="S21" s="123"/>
      <c r="T21" s="123"/>
      <c r="U21" s="123"/>
      <c r="V21" s="123"/>
      <c r="W21" s="123"/>
      <c r="X21" s="123"/>
      <c r="Y21" s="123"/>
      <c r="Z21" s="123"/>
      <c r="AA21" s="123"/>
    </row>
    <row r="22" spans="1:27" s="124" customFormat="1" ht="30.75" customHeight="1" x14ac:dyDescent="0.2">
      <c r="A22" s="145">
        <v>20</v>
      </c>
      <c r="B22" s="149" t="s">
        <v>560</v>
      </c>
      <c r="C22" s="146">
        <v>1</v>
      </c>
      <c r="D22" s="147" t="s">
        <v>18</v>
      </c>
      <c r="E22" s="745"/>
      <c r="F22" s="746"/>
      <c r="G22" s="143">
        <f>ROUND(C22*E22,0)</f>
        <v>0</v>
      </c>
      <c r="H22" s="144">
        <f>ROUND(C22*F22,0)</f>
        <v>0</v>
      </c>
      <c r="I22" s="123"/>
      <c r="J22" s="57"/>
      <c r="K22" s="57"/>
      <c r="L22" s="123"/>
      <c r="M22" s="123"/>
      <c r="N22" s="123"/>
      <c r="O22" s="123"/>
      <c r="P22" s="123"/>
      <c r="Q22" s="123"/>
      <c r="R22" s="123"/>
      <c r="S22" s="123"/>
      <c r="T22" s="123"/>
      <c r="U22" s="123"/>
      <c r="V22" s="123"/>
      <c r="W22" s="123"/>
      <c r="X22" s="123"/>
      <c r="Y22" s="123"/>
      <c r="Z22" s="123"/>
      <c r="AA22" s="123"/>
    </row>
    <row r="23" spans="1:27" s="124" customFormat="1" ht="15" customHeight="1" x14ac:dyDescent="0.2">
      <c r="A23" s="148">
        <v>21</v>
      </c>
      <c r="B23" s="149" t="s">
        <v>561</v>
      </c>
      <c r="C23" s="146">
        <v>1</v>
      </c>
      <c r="D23" s="147" t="s">
        <v>18</v>
      </c>
      <c r="E23" s="745"/>
      <c r="F23" s="746"/>
      <c r="G23" s="143">
        <f>ROUND(C23*E23,0)</f>
        <v>0</v>
      </c>
      <c r="H23" s="144">
        <f>ROUND(C23*F23,0)</f>
        <v>0</v>
      </c>
      <c r="I23" s="123"/>
      <c r="J23" s="57"/>
      <c r="K23" s="57"/>
      <c r="L23" s="123"/>
      <c r="M23" s="123"/>
      <c r="N23" s="123"/>
      <c r="O23" s="123"/>
      <c r="P23" s="123"/>
      <c r="Q23" s="123"/>
      <c r="R23" s="123"/>
      <c r="S23" s="123"/>
      <c r="T23" s="123"/>
      <c r="U23" s="123"/>
      <c r="V23" s="123"/>
      <c r="W23" s="123"/>
      <c r="X23" s="123"/>
      <c r="Y23" s="123"/>
      <c r="Z23" s="123"/>
      <c r="AA23" s="123"/>
    </row>
    <row r="24" spans="1:27" s="124" customFormat="1" ht="39.75" customHeight="1" x14ac:dyDescent="0.2">
      <c r="A24" s="145">
        <v>22</v>
      </c>
      <c r="B24" s="149" t="s">
        <v>562</v>
      </c>
      <c r="C24" s="146">
        <v>2</v>
      </c>
      <c r="D24" s="147" t="s">
        <v>18</v>
      </c>
      <c r="E24" s="745"/>
      <c r="F24" s="746"/>
      <c r="G24" s="143">
        <f>ROUND(C24*E24,0)</f>
        <v>0</v>
      </c>
      <c r="H24" s="144">
        <f>ROUND(C24*F24,0)</f>
        <v>0</v>
      </c>
      <c r="I24" s="123"/>
      <c r="J24" s="57"/>
      <c r="K24" s="57"/>
      <c r="L24" s="123"/>
      <c r="M24" s="123"/>
      <c r="N24" s="123"/>
      <c r="O24" s="123"/>
      <c r="P24" s="123"/>
      <c r="Q24" s="123"/>
      <c r="R24" s="123"/>
      <c r="S24" s="123"/>
      <c r="T24" s="123"/>
      <c r="U24" s="123"/>
      <c r="V24" s="123"/>
      <c r="W24" s="123"/>
      <c r="X24" s="123"/>
      <c r="Y24" s="123"/>
      <c r="Z24" s="123"/>
      <c r="AA24" s="123"/>
    </row>
    <row r="25" spans="1:27" s="124" customFormat="1" ht="10.7" customHeight="1" x14ac:dyDescent="0.2">
      <c r="A25" s="148">
        <v>23</v>
      </c>
      <c r="B25" s="149" t="s">
        <v>563</v>
      </c>
      <c r="C25" s="103">
        <v>1</v>
      </c>
      <c r="D25" s="104" t="s">
        <v>18</v>
      </c>
      <c r="E25" s="745"/>
      <c r="F25" s="746"/>
      <c r="G25" s="143">
        <f>ROUND(C25*E25,0)</f>
        <v>0</v>
      </c>
      <c r="H25" s="144">
        <f>ROUND(C25*F25,0)</f>
        <v>0</v>
      </c>
      <c r="I25" s="123"/>
      <c r="J25" s="57"/>
      <c r="K25" s="57"/>
      <c r="L25" s="123"/>
      <c r="M25" s="123"/>
      <c r="N25" s="123"/>
      <c r="O25" s="123"/>
      <c r="P25" s="123"/>
      <c r="Q25" s="123"/>
      <c r="R25" s="123"/>
      <c r="S25" s="123"/>
      <c r="T25" s="123"/>
      <c r="U25" s="123"/>
      <c r="V25" s="123"/>
      <c r="W25" s="123"/>
      <c r="X25" s="123"/>
      <c r="Y25" s="123"/>
      <c r="Z25" s="123"/>
      <c r="AA25" s="123"/>
    </row>
    <row r="26" spans="1:27" s="124" customFormat="1" ht="57.75" customHeight="1" x14ac:dyDescent="0.2">
      <c r="A26" s="145">
        <v>24</v>
      </c>
      <c r="B26" s="149" t="s">
        <v>454</v>
      </c>
      <c r="C26" s="146">
        <v>13</v>
      </c>
      <c r="D26" s="147" t="s">
        <v>18</v>
      </c>
      <c r="E26" s="747"/>
      <c r="F26" s="748"/>
      <c r="G26" s="143">
        <f>ROUND(C26*E26,0)</f>
        <v>0</v>
      </c>
      <c r="H26" s="144">
        <f>ROUND(C26*F26,0)</f>
        <v>0</v>
      </c>
      <c r="I26" s="123"/>
      <c r="J26" s="57"/>
      <c r="K26" s="57"/>
      <c r="L26" s="123"/>
      <c r="M26" s="123"/>
      <c r="N26" s="123"/>
      <c r="O26" s="123"/>
      <c r="P26" s="123"/>
      <c r="Q26" s="123"/>
      <c r="R26" s="123"/>
      <c r="S26" s="123"/>
      <c r="T26" s="123"/>
      <c r="U26" s="123"/>
      <c r="V26" s="123"/>
      <c r="W26" s="123"/>
      <c r="X26" s="123"/>
      <c r="Y26" s="123"/>
      <c r="Z26" s="123"/>
      <c r="AA26" s="123"/>
    </row>
    <row r="27" spans="1:27" s="124" customFormat="1" ht="57" customHeight="1" x14ac:dyDescent="0.2">
      <c r="A27" s="148">
        <v>25</v>
      </c>
      <c r="B27" s="149" t="s">
        <v>455</v>
      </c>
      <c r="C27" s="146">
        <v>21</v>
      </c>
      <c r="D27" s="147" t="s">
        <v>18</v>
      </c>
      <c r="E27" s="747"/>
      <c r="F27" s="748"/>
      <c r="G27" s="143">
        <f>ROUND(C27*E27,0)</f>
        <v>0</v>
      </c>
      <c r="H27" s="144">
        <f>ROUND(C27*F27,0)</f>
        <v>0</v>
      </c>
      <c r="I27" s="123"/>
      <c r="J27" s="57"/>
      <c r="K27" s="57"/>
      <c r="L27" s="123"/>
      <c r="M27" s="123"/>
      <c r="N27" s="123"/>
      <c r="O27" s="123"/>
      <c r="P27" s="123"/>
      <c r="Q27" s="123"/>
      <c r="R27" s="123"/>
      <c r="S27" s="123"/>
      <c r="T27" s="123"/>
      <c r="U27" s="123"/>
      <c r="V27" s="123"/>
      <c r="W27" s="123"/>
      <c r="X27" s="123"/>
      <c r="Y27" s="123"/>
      <c r="Z27" s="123"/>
      <c r="AA27" s="123"/>
    </row>
    <row r="28" spans="1:27" s="124" customFormat="1" ht="57" customHeight="1" x14ac:dyDescent="0.2">
      <c r="A28" s="145">
        <v>26</v>
      </c>
      <c r="B28" s="149" t="s">
        <v>456</v>
      </c>
      <c r="C28" s="146">
        <v>6</v>
      </c>
      <c r="D28" s="147" t="s">
        <v>18</v>
      </c>
      <c r="E28" s="745"/>
      <c r="F28" s="746"/>
      <c r="G28" s="143">
        <f>ROUND(C28*E28,0)</f>
        <v>0</v>
      </c>
      <c r="H28" s="144">
        <f>ROUND(C28*F28,0)</f>
        <v>0</v>
      </c>
      <c r="I28" s="123"/>
      <c r="J28" s="57"/>
      <c r="K28" s="57"/>
      <c r="L28" s="123"/>
      <c r="M28" s="123"/>
      <c r="N28" s="123"/>
      <c r="O28" s="123"/>
      <c r="P28" s="123"/>
      <c r="Q28" s="123"/>
      <c r="R28" s="123"/>
      <c r="S28" s="123"/>
      <c r="T28" s="123"/>
      <c r="U28" s="123"/>
      <c r="V28" s="123"/>
      <c r="W28" s="123"/>
      <c r="X28" s="123"/>
      <c r="Y28" s="123"/>
      <c r="Z28" s="123"/>
      <c r="AA28" s="123"/>
    </row>
    <row r="29" spans="1:27" s="124" customFormat="1" ht="62.25" customHeight="1" x14ac:dyDescent="0.2">
      <c r="A29" s="148">
        <v>27</v>
      </c>
      <c r="B29" s="149" t="s">
        <v>564</v>
      </c>
      <c r="C29" s="146">
        <v>6</v>
      </c>
      <c r="D29" s="147" t="s">
        <v>18</v>
      </c>
      <c r="E29" s="745"/>
      <c r="F29" s="746"/>
      <c r="G29" s="143">
        <f>ROUND(C29*E29,0)</f>
        <v>0</v>
      </c>
      <c r="H29" s="144">
        <f>ROUND(C29*F29,0)</f>
        <v>0</v>
      </c>
      <c r="I29" s="123"/>
      <c r="J29" s="57"/>
      <c r="K29" s="57"/>
      <c r="L29" s="123"/>
      <c r="M29" s="123"/>
      <c r="N29" s="123"/>
      <c r="O29" s="123"/>
      <c r="P29" s="123"/>
      <c r="Q29" s="123"/>
      <c r="R29" s="123"/>
      <c r="S29" s="123"/>
      <c r="T29" s="123"/>
      <c r="U29" s="123"/>
      <c r="V29" s="123"/>
      <c r="W29" s="123"/>
      <c r="X29" s="123"/>
      <c r="Y29" s="123"/>
      <c r="Z29" s="123"/>
      <c r="AA29" s="123"/>
    </row>
    <row r="30" spans="1:27" s="124" customFormat="1" ht="54.75" customHeight="1" x14ac:dyDescent="0.2">
      <c r="A30" s="145">
        <v>28</v>
      </c>
      <c r="B30" s="149" t="s">
        <v>458</v>
      </c>
      <c r="C30" s="146">
        <v>2</v>
      </c>
      <c r="D30" s="147" t="s">
        <v>18</v>
      </c>
      <c r="E30" s="745"/>
      <c r="F30" s="746"/>
      <c r="G30" s="143">
        <f>ROUND(C30*E30,0)</f>
        <v>0</v>
      </c>
      <c r="H30" s="144">
        <f>ROUND(C30*F30,0)</f>
        <v>0</v>
      </c>
      <c r="I30" s="123"/>
      <c r="J30" s="57"/>
      <c r="K30" s="57"/>
      <c r="L30" s="123"/>
      <c r="M30" s="123"/>
      <c r="N30" s="123"/>
      <c r="O30" s="123"/>
      <c r="P30" s="123"/>
      <c r="Q30" s="123"/>
      <c r="R30" s="123"/>
      <c r="S30" s="123"/>
      <c r="T30" s="123"/>
      <c r="U30" s="123"/>
      <c r="V30" s="123"/>
      <c r="W30" s="123"/>
      <c r="X30" s="123"/>
      <c r="Y30" s="123"/>
      <c r="Z30" s="123"/>
      <c r="AA30" s="123"/>
    </row>
    <row r="31" spans="1:27" s="124" customFormat="1" ht="22.5" customHeight="1" x14ac:dyDescent="0.2">
      <c r="A31" s="148">
        <v>29</v>
      </c>
      <c r="B31" s="149" t="s">
        <v>565</v>
      </c>
      <c r="C31" s="146">
        <v>6</v>
      </c>
      <c r="D31" s="147" t="s">
        <v>18</v>
      </c>
      <c r="E31" s="745"/>
      <c r="F31" s="746"/>
      <c r="G31" s="143">
        <f>ROUND(C31*E31,0)</f>
        <v>0</v>
      </c>
      <c r="H31" s="144">
        <f>ROUND(C31*F31,0)</f>
        <v>0</v>
      </c>
      <c r="I31" s="123"/>
      <c r="J31" s="57"/>
      <c r="K31" s="57"/>
      <c r="L31" s="123"/>
      <c r="M31" s="123"/>
      <c r="N31" s="123"/>
      <c r="O31" s="123"/>
      <c r="P31" s="123"/>
      <c r="Q31" s="123"/>
      <c r="R31" s="123"/>
      <c r="S31" s="123"/>
      <c r="T31" s="123"/>
      <c r="U31" s="123"/>
      <c r="V31" s="123"/>
      <c r="W31" s="123"/>
      <c r="X31" s="123"/>
      <c r="Y31" s="123"/>
      <c r="Z31" s="123"/>
      <c r="AA31" s="123"/>
    </row>
    <row r="32" spans="1:27" s="124" customFormat="1" ht="38.25" customHeight="1" x14ac:dyDescent="0.2">
      <c r="A32" s="145">
        <v>30</v>
      </c>
      <c r="B32" s="149" t="s">
        <v>566</v>
      </c>
      <c r="C32" s="146">
        <v>30</v>
      </c>
      <c r="D32" s="147" t="s">
        <v>18</v>
      </c>
      <c r="E32" s="745"/>
      <c r="F32" s="746"/>
      <c r="G32" s="143">
        <f>ROUND(C32*E32,0)</f>
        <v>0</v>
      </c>
      <c r="H32" s="144">
        <f>ROUND(C32*F32,0)</f>
        <v>0</v>
      </c>
      <c r="I32" s="123"/>
      <c r="J32" s="57"/>
      <c r="K32" s="57"/>
      <c r="L32" s="123"/>
      <c r="M32" s="123"/>
      <c r="N32" s="123"/>
      <c r="O32" s="123"/>
      <c r="P32" s="123"/>
      <c r="Q32" s="123"/>
      <c r="R32" s="123"/>
      <c r="S32" s="123"/>
      <c r="T32" s="123"/>
      <c r="U32" s="123"/>
      <c r="V32" s="123"/>
      <c r="W32" s="123"/>
      <c r="X32" s="123"/>
      <c r="Y32" s="123"/>
      <c r="Z32" s="123"/>
      <c r="AA32" s="123"/>
    </row>
    <row r="33" spans="1:27" s="124" customFormat="1" ht="19.7" customHeight="1" x14ac:dyDescent="0.2">
      <c r="A33" s="148">
        <v>31</v>
      </c>
      <c r="B33" s="149" t="s">
        <v>567</v>
      </c>
      <c r="C33" s="146">
        <v>14</v>
      </c>
      <c r="D33" s="147" t="s">
        <v>18</v>
      </c>
      <c r="E33" s="745"/>
      <c r="F33" s="746"/>
      <c r="G33" s="143">
        <f>ROUND(C33*E33,0)</f>
        <v>0</v>
      </c>
      <c r="H33" s="144">
        <f>ROUND(C33*F33,0)</f>
        <v>0</v>
      </c>
      <c r="I33" s="123"/>
      <c r="J33" s="57"/>
      <c r="K33" s="57"/>
      <c r="L33" s="123"/>
      <c r="M33" s="123"/>
      <c r="N33" s="123"/>
      <c r="O33" s="123"/>
      <c r="P33" s="123"/>
      <c r="Q33" s="123"/>
      <c r="R33" s="123"/>
      <c r="S33" s="123"/>
      <c r="T33" s="123"/>
      <c r="U33" s="123"/>
      <c r="V33" s="123"/>
      <c r="W33" s="123"/>
      <c r="X33" s="123"/>
      <c r="Y33" s="123"/>
      <c r="Z33" s="123"/>
      <c r="AA33" s="123"/>
    </row>
    <row r="34" spans="1:27" s="124" customFormat="1" x14ac:dyDescent="0.2">
      <c r="A34" s="145">
        <v>32</v>
      </c>
      <c r="B34" s="149" t="s">
        <v>568</v>
      </c>
      <c r="C34" s="146">
        <v>9</v>
      </c>
      <c r="D34" s="147" t="s">
        <v>18</v>
      </c>
      <c r="E34" s="745"/>
      <c r="F34" s="746"/>
      <c r="G34" s="143">
        <f>ROUND(C34*E34,0)</f>
        <v>0</v>
      </c>
      <c r="H34" s="144">
        <f>ROUND(C34*F34,0)</f>
        <v>0</v>
      </c>
      <c r="I34" s="123"/>
      <c r="J34" s="57"/>
      <c r="K34" s="57"/>
      <c r="L34" s="123"/>
      <c r="M34" s="123"/>
      <c r="N34" s="123"/>
      <c r="O34" s="123"/>
      <c r="P34" s="123"/>
      <c r="Q34" s="123"/>
      <c r="R34" s="123"/>
      <c r="S34" s="123"/>
      <c r="T34" s="123"/>
      <c r="U34" s="123"/>
      <c r="V34" s="123"/>
      <c r="W34" s="123"/>
      <c r="X34" s="123"/>
      <c r="Y34" s="123"/>
      <c r="Z34" s="123"/>
      <c r="AA34" s="123"/>
    </row>
    <row r="35" spans="1:27" s="124" customFormat="1" ht="72.75" customHeight="1" x14ac:dyDescent="0.2">
      <c r="A35" s="148">
        <v>33</v>
      </c>
      <c r="B35" s="149" t="s">
        <v>569</v>
      </c>
      <c r="C35" s="146">
        <v>24</v>
      </c>
      <c r="D35" s="147" t="s">
        <v>23</v>
      </c>
      <c r="E35" s="745"/>
      <c r="F35" s="746"/>
      <c r="G35" s="143">
        <f>ROUND(C35*E35,0)</f>
        <v>0</v>
      </c>
      <c r="H35" s="144">
        <f>ROUND(C35*F35,0)</f>
        <v>0</v>
      </c>
      <c r="I35" s="123"/>
      <c r="J35" s="57"/>
      <c r="K35" s="57"/>
      <c r="L35" s="123"/>
      <c r="M35" s="123"/>
      <c r="N35" s="123"/>
      <c r="O35" s="123"/>
      <c r="P35" s="123"/>
      <c r="Q35" s="123"/>
      <c r="R35" s="123"/>
      <c r="S35" s="123"/>
      <c r="T35" s="123"/>
      <c r="U35" s="123"/>
      <c r="V35" s="123"/>
      <c r="W35" s="123"/>
      <c r="X35" s="123"/>
      <c r="Y35" s="123"/>
      <c r="Z35" s="123"/>
      <c r="AA35" s="123"/>
    </row>
    <row r="36" spans="1:27" s="124" customFormat="1" ht="71.25" customHeight="1" x14ac:dyDescent="0.2">
      <c r="A36" s="145">
        <v>34</v>
      </c>
      <c r="B36" s="149" t="s">
        <v>570</v>
      </c>
      <c r="C36" s="146">
        <v>20</v>
      </c>
      <c r="D36" s="147" t="s">
        <v>23</v>
      </c>
      <c r="E36" s="745"/>
      <c r="F36" s="746"/>
      <c r="G36" s="143">
        <f>ROUND(C36*E36,0)</f>
        <v>0</v>
      </c>
      <c r="H36" s="144">
        <f>ROUND(C36*F36,0)</f>
        <v>0</v>
      </c>
      <c r="I36" s="123"/>
      <c r="J36" s="57"/>
      <c r="K36" s="57"/>
      <c r="L36" s="123"/>
      <c r="M36" s="123"/>
      <c r="N36" s="123"/>
      <c r="O36" s="123"/>
      <c r="P36" s="123"/>
      <c r="Q36" s="123"/>
      <c r="R36" s="123"/>
      <c r="S36" s="123"/>
      <c r="T36" s="123"/>
      <c r="U36" s="123"/>
      <c r="V36" s="123"/>
      <c r="W36" s="123"/>
      <c r="X36" s="123"/>
      <c r="Y36" s="123"/>
      <c r="Z36" s="123"/>
      <c r="AA36" s="123"/>
    </row>
    <row r="37" spans="1:27" s="124" customFormat="1" ht="71.25" customHeight="1" x14ac:dyDescent="0.2">
      <c r="A37" s="148">
        <v>35</v>
      </c>
      <c r="B37" s="149" t="s">
        <v>571</v>
      </c>
      <c r="C37" s="146">
        <v>22</v>
      </c>
      <c r="D37" s="147" t="s">
        <v>23</v>
      </c>
      <c r="E37" s="745"/>
      <c r="F37" s="746"/>
      <c r="G37" s="143">
        <f>ROUND(C37*E37,0)</f>
        <v>0</v>
      </c>
      <c r="H37" s="144">
        <f>ROUND(C37*F37,0)</f>
        <v>0</v>
      </c>
      <c r="I37" s="123"/>
      <c r="J37" s="57"/>
      <c r="K37" s="57"/>
      <c r="L37" s="123"/>
      <c r="M37" s="123"/>
      <c r="N37" s="123"/>
      <c r="O37" s="123"/>
      <c r="P37" s="123"/>
      <c r="Q37" s="123"/>
      <c r="R37" s="123"/>
      <c r="S37" s="123"/>
      <c r="T37" s="123"/>
      <c r="U37" s="123"/>
      <c r="V37" s="123"/>
      <c r="W37" s="123"/>
      <c r="X37" s="123"/>
      <c r="Y37" s="123"/>
      <c r="Z37" s="123"/>
      <c r="AA37" s="123"/>
    </row>
    <row r="38" spans="1:27" s="124" customFormat="1" ht="77.25" customHeight="1" x14ac:dyDescent="0.2">
      <c r="A38" s="145">
        <v>36</v>
      </c>
      <c r="B38" s="149" t="s">
        <v>572</v>
      </c>
      <c r="C38" s="146">
        <v>18</v>
      </c>
      <c r="D38" s="147" t="s">
        <v>23</v>
      </c>
      <c r="E38" s="745"/>
      <c r="F38" s="746"/>
      <c r="G38" s="143">
        <f>ROUND(C38*E38,0)</f>
        <v>0</v>
      </c>
      <c r="H38" s="144">
        <f>ROUND(C38*F38,0)</f>
        <v>0</v>
      </c>
      <c r="I38" s="123"/>
      <c r="J38" s="57"/>
      <c r="K38" s="57"/>
      <c r="L38" s="123"/>
      <c r="M38" s="123"/>
      <c r="N38" s="123"/>
      <c r="O38" s="123"/>
      <c r="P38" s="123"/>
      <c r="Q38" s="123"/>
      <c r="R38" s="123"/>
      <c r="S38" s="123"/>
      <c r="T38" s="123"/>
      <c r="U38" s="123"/>
      <c r="V38" s="123"/>
      <c r="W38" s="123"/>
      <c r="X38" s="123"/>
      <c r="Y38" s="123"/>
      <c r="Z38" s="123"/>
      <c r="AA38" s="123"/>
    </row>
    <row r="39" spans="1:27" s="124" customFormat="1" ht="30.95" customHeight="1" x14ac:dyDescent="0.2">
      <c r="A39" s="148">
        <v>37</v>
      </c>
      <c r="B39" s="149" t="s">
        <v>573</v>
      </c>
      <c r="C39" s="146">
        <v>425</v>
      </c>
      <c r="D39" s="147" t="s">
        <v>23</v>
      </c>
      <c r="E39" s="745"/>
      <c r="F39" s="746"/>
      <c r="G39" s="143">
        <f>ROUND(C39*E39,0)</f>
        <v>0</v>
      </c>
      <c r="H39" s="144">
        <f>ROUND(C39*F39,0)</f>
        <v>0</v>
      </c>
      <c r="I39" s="123"/>
      <c r="J39" s="57"/>
      <c r="K39" s="57"/>
      <c r="L39" s="123"/>
      <c r="M39" s="123"/>
      <c r="N39" s="123"/>
      <c r="O39" s="123"/>
      <c r="P39" s="123"/>
      <c r="Q39" s="123"/>
      <c r="R39" s="123"/>
      <c r="S39" s="123"/>
      <c r="T39" s="123"/>
      <c r="U39" s="123"/>
      <c r="V39" s="123"/>
      <c r="W39" s="123"/>
      <c r="X39" s="123"/>
      <c r="Y39" s="123"/>
      <c r="Z39" s="123"/>
      <c r="AA39" s="123"/>
    </row>
    <row r="40" spans="1:27" s="124" customFormat="1" ht="25.5" customHeight="1" x14ac:dyDescent="0.2">
      <c r="A40" s="145">
        <v>38</v>
      </c>
      <c r="B40" s="150" t="s">
        <v>574</v>
      </c>
      <c r="C40" s="146">
        <v>162</v>
      </c>
      <c r="D40" s="147" t="s">
        <v>23</v>
      </c>
      <c r="E40" s="745"/>
      <c r="F40" s="746"/>
      <c r="G40" s="143">
        <f>ROUND(C40*E40,0)</f>
        <v>0</v>
      </c>
      <c r="H40" s="144">
        <f>ROUND(C40*F40,0)</f>
        <v>0</v>
      </c>
      <c r="I40" s="123"/>
      <c r="J40" s="57"/>
      <c r="K40" s="57"/>
      <c r="L40" s="123"/>
      <c r="M40" s="123"/>
      <c r="N40" s="123"/>
      <c r="O40" s="123"/>
      <c r="P40" s="123"/>
      <c r="Q40" s="123"/>
      <c r="R40" s="123"/>
      <c r="S40" s="123"/>
      <c r="T40" s="123"/>
      <c r="U40" s="123"/>
      <c r="V40" s="123"/>
      <c r="W40" s="123"/>
      <c r="X40" s="123"/>
      <c r="Y40" s="123"/>
      <c r="Z40" s="123"/>
      <c r="AA40" s="123"/>
    </row>
    <row r="41" spans="1:27" s="124" customFormat="1" ht="27.75" customHeight="1" x14ac:dyDescent="0.2">
      <c r="A41" s="148">
        <v>39</v>
      </c>
      <c r="B41" s="151" t="s">
        <v>575</v>
      </c>
      <c r="C41" s="152">
        <v>114</v>
      </c>
      <c r="D41" s="153" t="s">
        <v>23</v>
      </c>
      <c r="E41" s="735"/>
      <c r="F41" s="736"/>
      <c r="G41" s="143">
        <f>ROUND(C41*E41,0)</f>
        <v>0</v>
      </c>
      <c r="H41" s="144">
        <f>ROUND(C41*F41,0)</f>
        <v>0</v>
      </c>
      <c r="I41" s="123"/>
      <c r="J41" s="57"/>
      <c r="K41" s="57"/>
      <c r="L41" s="123"/>
      <c r="M41" s="123"/>
      <c r="N41" s="123"/>
      <c r="O41" s="123"/>
      <c r="P41" s="123"/>
      <c r="Q41" s="123"/>
      <c r="R41" s="123"/>
      <c r="S41" s="123"/>
      <c r="T41" s="123"/>
      <c r="U41" s="123"/>
      <c r="V41" s="123"/>
      <c r="W41" s="123"/>
      <c r="X41" s="123"/>
      <c r="Y41" s="123"/>
      <c r="Z41" s="123"/>
      <c r="AA41" s="123"/>
    </row>
    <row r="42" spans="1:27" s="124" customFormat="1" ht="25.5" customHeight="1" x14ac:dyDescent="0.2">
      <c r="A42" s="145">
        <v>40</v>
      </c>
      <c r="B42" s="149" t="s">
        <v>576</v>
      </c>
      <c r="C42" s="146">
        <v>24</v>
      </c>
      <c r="D42" s="147" t="s">
        <v>23</v>
      </c>
      <c r="E42" s="745"/>
      <c r="F42" s="746"/>
      <c r="G42" s="143">
        <f>ROUND(C42*E42,0)</f>
        <v>0</v>
      </c>
      <c r="H42" s="144">
        <f>ROUND(C42*F42,0)</f>
        <v>0</v>
      </c>
      <c r="I42" s="123"/>
      <c r="J42" s="57"/>
      <c r="K42" s="57"/>
      <c r="L42" s="123"/>
      <c r="M42" s="123"/>
      <c r="N42" s="123"/>
      <c r="O42" s="123"/>
      <c r="P42" s="123"/>
      <c r="Q42" s="123"/>
      <c r="R42" s="123"/>
      <c r="S42" s="123"/>
      <c r="T42" s="123"/>
      <c r="U42" s="123"/>
      <c r="V42" s="123"/>
      <c r="W42" s="123"/>
      <c r="X42" s="123"/>
      <c r="Y42" s="123"/>
      <c r="Z42" s="123"/>
      <c r="AA42" s="123"/>
    </row>
    <row r="43" spans="1:27" s="124" customFormat="1" ht="24.75" customHeight="1" x14ac:dyDescent="0.2">
      <c r="A43" s="148">
        <v>41</v>
      </c>
      <c r="B43" s="151" t="s">
        <v>577</v>
      </c>
      <c r="C43" s="152">
        <v>62</v>
      </c>
      <c r="D43" s="153" t="s">
        <v>23</v>
      </c>
      <c r="E43" s="737"/>
      <c r="F43" s="738"/>
      <c r="G43" s="143">
        <f>ROUND(C43*E43,0)</f>
        <v>0</v>
      </c>
      <c r="H43" s="144">
        <f>ROUND(C43*F43,0)</f>
        <v>0</v>
      </c>
      <c r="I43" s="123"/>
      <c r="J43" s="57"/>
      <c r="K43" s="57"/>
      <c r="L43" s="123"/>
      <c r="M43" s="123"/>
      <c r="N43" s="123"/>
      <c r="O43" s="123"/>
      <c r="P43" s="123"/>
      <c r="Q43" s="123"/>
      <c r="R43" s="123"/>
      <c r="S43" s="123"/>
      <c r="T43" s="123"/>
      <c r="U43" s="123"/>
      <c r="V43" s="123"/>
      <c r="W43" s="123"/>
      <c r="X43" s="123"/>
      <c r="Y43" s="123"/>
      <c r="Z43" s="123"/>
      <c r="AA43" s="123"/>
    </row>
    <row r="44" spans="1:27" s="155" customFormat="1" ht="15.6" customHeight="1" x14ac:dyDescent="0.2">
      <c r="A44" s="145">
        <v>42</v>
      </c>
      <c r="B44" s="150" t="s">
        <v>578</v>
      </c>
      <c r="C44" s="146">
        <v>1</v>
      </c>
      <c r="D44" s="147" t="s">
        <v>13</v>
      </c>
      <c r="E44" s="745"/>
      <c r="F44" s="746"/>
      <c r="G44" s="143">
        <f>ROUND(C44*E44,0)</f>
        <v>0</v>
      </c>
      <c r="H44" s="144">
        <f>ROUND(C44*F44,0)</f>
        <v>0</v>
      </c>
      <c r="I44" s="154"/>
      <c r="J44" s="57"/>
      <c r="K44" s="57"/>
      <c r="L44" s="154"/>
      <c r="M44" s="154"/>
      <c r="N44" s="154"/>
      <c r="O44" s="154"/>
      <c r="P44" s="154"/>
      <c r="Q44" s="154"/>
      <c r="R44" s="154"/>
      <c r="S44" s="154"/>
      <c r="T44" s="154"/>
      <c r="U44" s="154"/>
      <c r="V44" s="154"/>
      <c r="W44" s="154"/>
      <c r="X44" s="154"/>
      <c r="Y44" s="154"/>
      <c r="Z44" s="154"/>
      <c r="AA44" s="154"/>
    </row>
    <row r="45" spans="1:27" s="124" customFormat="1" ht="24.75" x14ac:dyDescent="0.2">
      <c r="A45" s="148">
        <v>43</v>
      </c>
      <c r="B45" s="149" t="s">
        <v>579</v>
      </c>
      <c r="C45" s="146">
        <v>1</v>
      </c>
      <c r="D45" s="147" t="s">
        <v>13</v>
      </c>
      <c r="E45" s="745"/>
      <c r="F45" s="746"/>
      <c r="G45" s="143">
        <f>ROUND(C45*E45,0)</f>
        <v>0</v>
      </c>
      <c r="H45" s="144">
        <f>ROUND(C45*F45,0)</f>
        <v>0</v>
      </c>
      <c r="I45" s="123"/>
      <c r="J45" s="57"/>
      <c r="K45" s="57"/>
      <c r="L45" s="123"/>
      <c r="M45" s="123"/>
      <c r="N45" s="123"/>
      <c r="O45" s="123"/>
      <c r="P45" s="123"/>
      <c r="Q45" s="123"/>
      <c r="R45" s="123"/>
      <c r="S45" s="123"/>
      <c r="T45" s="123"/>
      <c r="U45" s="123"/>
      <c r="V45" s="123"/>
      <c r="W45" s="123"/>
      <c r="X45" s="123"/>
      <c r="Y45" s="123"/>
      <c r="Z45" s="123"/>
      <c r="AA45" s="123"/>
    </row>
    <row r="46" spans="1:27" s="124" customFormat="1" ht="21.75" customHeight="1" x14ac:dyDescent="0.2">
      <c r="A46" s="145">
        <v>44</v>
      </c>
      <c r="B46" s="149" t="s">
        <v>580</v>
      </c>
      <c r="C46" s="146">
        <v>1</v>
      </c>
      <c r="D46" s="147" t="s">
        <v>13</v>
      </c>
      <c r="E46" s="745"/>
      <c r="F46" s="746"/>
      <c r="G46" s="143">
        <f>ROUND(C46*E46,0)</f>
        <v>0</v>
      </c>
      <c r="H46" s="144">
        <f>ROUND(C46*F46,0)</f>
        <v>0</v>
      </c>
      <c r="I46" s="123"/>
      <c r="J46" s="57"/>
      <c r="K46" s="57"/>
      <c r="L46" s="123"/>
      <c r="M46" s="123"/>
      <c r="N46" s="123"/>
      <c r="O46" s="123"/>
      <c r="P46" s="123"/>
      <c r="Q46" s="123"/>
      <c r="R46" s="123"/>
      <c r="S46" s="123"/>
      <c r="T46" s="123"/>
      <c r="U46" s="123"/>
      <c r="V46" s="123"/>
      <c r="W46" s="123"/>
      <c r="X46" s="123"/>
      <c r="Y46" s="123"/>
      <c r="Z46" s="123"/>
      <c r="AA46" s="123"/>
    </row>
    <row r="47" spans="1:27" s="124" customFormat="1" x14ac:dyDescent="0.2">
      <c r="A47" s="148">
        <v>45</v>
      </c>
      <c r="B47" s="149" t="s">
        <v>581</v>
      </c>
      <c r="C47" s="146">
        <v>1</v>
      </c>
      <c r="D47" s="147" t="s">
        <v>13</v>
      </c>
      <c r="E47" s="745"/>
      <c r="F47" s="746"/>
      <c r="G47" s="143">
        <f>ROUND(C47*E47,0)</f>
        <v>0</v>
      </c>
      <c r="H47" s="144">
        <f>ROUND(C47*F47,0)</f>
        <v>0</v>
      </c>
      <c r="I47" s="123"/>
      <c r="J47" s="57"/>
      <c r="K47" s="57"/>
      <c r="L47" s="123"/>
      <c r="M47" s="123"/>
      <c r="N47" s="123"/>
      <c r="O47" s="123"/>
      <c r="P47" s="123"/>
      <c r="Q47" s="123"/>
      <c r="R47" s="123"/>
      <c r="S47" s="123"/>
      <c r="T47" s="123"/>
      <c r="U47" s="123"/>
      <c r="V47" s="123"/>
      <c r="W47" s="123"/>
      <c r="X47" s="123"/>
      <c r="Y47" s="123"/>
      <c r="Z47" s="123"/>
      <c r="AA47" s="123"/>
    </row>
    <row r="48" spans="1:27" s="124" customFormat="1" x14ac:dyDescent="0.2">
      <c r="A48" s="145">
        <v>46</v>
      </c>
      <c r="B48" s="149" t="s">
        <v>582</v>
      </c>
      <c r="C48" s="146">
        <v>1</v>
      </c>
      <c r="D48" s="147" t="s">
        <v>13</v>
      </c>
      <c r="E48" s="745"/>
      <c r="F48" s="746"/>
      <c r="G48" s="143">
        <f>ROUND(C48*E48,0)</f>
        <v>0</v>
      </c>
      <c r="H48" s="144">
        <f>ROUND(C48*F48,0)</f>
        <v>0</v>
      </c>
      <c r="I48" s="123"/>
      <c r="J48" s="57"/>
      <c r="K48" s="57"/>
      <c r="L48" s="123"/>
      <c r="M48" s="123"/>
      <c r="N48" s="123"/>
      <c r="O48" s="123"/>
      <c r="P48" s="123"/>
      <c r="Q48" s="123"/>
      <c r="R48" s="123"/>
      <c r="S48" s="123"/>
      <c r="T48" s="123"/>
      <c r="U48" s="123"/>
      <c r="V48" s="123"/>
      <c r="W48" s="123"/>
      <c r="X48" s="123"/>
      <c r="Y48" s="123"/>
      <c r="Z48" s="123"/>
      <c r="AA48" s="123"/>
    </row>
    <row r="49" spans="1:27" s="124" customFormat="1" ht="37.5" customHeight="1" x14ac:dyDescent="0.2">
      <c r="A49" s="148">
        <v>47</v>
      </c>
      <c r="B49" s="149" t="s">
        <v>583</v>
      </c>
      <c r="C49" s="146">
        <v>4</v>
      </c>
      <c r="D49" s="147" t="s">
        <v>18</v>
      </c>
      <c r="E49" s="745"/>
      <c r="F49" s="746"/>
      <c r="G49" s="143">
        <f>ROUND(C49*E49,0)</f>
        <v>0</v>
      </c>
      <c r="H49" s="144">
        <f>ROUND(C49*F49,0)</f>
        <v>0</v>
      </c>
      <c r="I49" s="123"/>
      <c r="J49" s="57"/>
      <c r="K49" s="57"/>
      <c r="L49" s="123"/>
      <c r="M49" s="123"/>
      <c r="N49" s="123"/>
      <c r="O49" s="123"/>
      <c r="P49" s="123"/>
      <c r="Q49" s="123"/>
      <c r="R49" s="123"/>
      <c r="S49" s="123"/>
      <c r="T49" s="123"/>
      <c r="U49" s="123"/>
      <c r="V49" s="123"/>
      <c r="W49" s="123"/>
      <c r="X49" s="123"/>
      <c r="Y49" s="123"/>
      <c r="Z49" s="123"/>
      <c r="AA49" s="123"/>
    </row>
    <row r="50" spans="1:27" s="124" customFormat="1" ht="33" x14ac:dyDescent="0.2">
      <c r="A50" s="145">
        <v>48</v>
      </c>
      <c r="B50" s="149" t="s">
        <v>584</v>
      </c>
      <c r="C50" s="146">
        <v>13</v>
      </c>
      <c r="D50" s="147" t="s">
        <v>18</v>
      </c>
      <c r="E50" s="745"/>
      <c r="F50" s="746"/>
      <c r="G50" s="143">
        <f>ROUND(C50*E50,0)</f>
        <v>0</v>
      </c>
      <c r="H50" s="144">
        <f>ROUND(C50*F50,0)</f>
        <v>0</v>
      </c>
      <c r="I50" s="123"/>
      <c r="J50" s="57"/>
      <c r="K50" s="57"/>
      <c r="L50" s="123"/>
      <c r="M50" s="123"/>
      <c r="N50" s="123"/>
      <c r="O50" s="123"/>
      <c r="P50" s="123"/>
      <c r="Q50" s="123"/>
      <c r="R50" s="123"/>
      <c r="S50" s="123"/>
      <c r="T50" s="123"/>
      <c r="U50" s="123"/>
      <c r="V50" s="123"/>
      <c r="W50" s="123"/>
      <c r="X50" s="123"/>
      <c r="Y50" s="123"/>
      <c r="Z50" s="123"/>
      <c r="AA50" s="123"/>
    </row>
    <row r="51" spans="1:27" s="124" customFormat="1" ht="37.5" customHeight="1" x14ac:dyDescent="0.2">
      <c r="A51" s="148">
        <v>49</v>
      </c>
      <c r="B51" s="149" t="s">
        <v>585</v>
      </c>
      <c r="C51" s="146">
        <v>1</v>
      </c>
      <c r="D51" s="147" t="s">
        <v>18</v>
      </c>
      <c r="E51" s="745"/>
      <c r="F51" s="746"/>
      <c r="G51" s="143">
        <f>ROUND(C51*E51,0)</f>
        <v>0</v>
      </c>
      <c r="H51" s="144">
        <f>ROUND(C51*F51,0)</f>
        <v>0</v>
      </c>
      <c r="I51" s="123"/>
      <c r="J51" s="57"/>
      <c r="K51" s="57"/>
      <c r="L51" s="123"/>
      <c r="M51" s="123"/>
      <c r="N51" s="123"/>
      <c r="O51" s="123"/>
      <c r="P51" s="123"/>
      <c r="Q51" s="123"/>
      <c r="R51" s="123"/>
      <c r="S51" s="123"/>
      <c r="T51" s="123"/>
      <c r="U51" s="123"/>
      <c r="V51" s="123"/>
      <c r="W51" s="123"/>
      <c r="X51" s="123"/>
      <c r="Y51" s="123"/>
      <c r="Z51" s="123"/>
      <c r="AA51" s="123"/>
    </row>
    <row r="52" spans="1:27" s="124" customFormat="1" ht="38.25" customHeight="1" x14ac:dyDescent="0.2">
      <c r="A52" s="145">
        <v>50</v>
      </c>
      <c r="B52" s="149" t="s">
        <v>586</v>
      </c>
      <c r="C52" s="146">
        <v>6</v>
      </c>
      <c r="D52" s="147" t="s">
        <v>18</v>
      </c>
      <c r="E52" s="749"/>
      <c r="F52" s="746"/>
      <c r="G52" s="143">
        <f>ROUND(C52*E52,0)</f>
        <v>0</v>
      </c>
      <c r="H52" s="144">
        <f>ROUND(C52*F52,0)</f>
        <v>0</v>
      </c>
      <c r="I52" s="123"/>
      <c r="J52" s="57"/>
      <c r="K52" s="57"/>
      <c r="L52" s="123"/>
      <c r="M52" s="123"/>
      <c r="N52" s="123"/>
      <c r="O52" s="123"/>
      <c r="P52" s="123"/>
      <c r="Q52" s="123"/>
      <c r="R52" s="123"/>
      <c r="S52" s="123"/>
      <c r="T52" s="123"/>
      <c r="U52" s="123"/>
      <c r="V52" s="123"/>
      <c r="W52" s="123"/>
      <c r="X52" s="123"/>
      <c r="Y52" s="123"/>
      <c r="Z52" s="123"/>
      <c r="AA52" s="123"/>
    </row>
    <row r="53" spans="1:27" s="124" customFormat="1" ht="36" customHeight="1" x14ac:dyDescent="0.2">
      <c r="A53" s="148">
        <v>51</v>
      </c>
      <c r="B53" s="149" t="s">
        <v>587</v>
      </c>
      <c r="C53" s="146">
        <v>5</v>
      </c>
      <c r="D53" s="147" t="s">
        <v>18</v>
      </c>
      <c r="E53" s="749"/>
      <c r="F53" s="746"/>
      <c r="G53" s="143">
        <f>ROUND(C53*E53,0)</f>
        <v>0</v>
      </c>
      <c r="H53" s="144">
        <f>ROUND(C53*F53,0)</f>
        <v>0</v>
      </c>
      <c r="I53" s="123"/>
      <c r="J53" s="57"/>
      <c r="K53" s="57"/>
      <c r="L53" s="123"/>
      <c r="M53" s="123"/>
      <c r="N53" s="123"/>
      <c r="O53" s="123"/>
      <c r="P53" s="123"/>
      <c r="Q53" s="123"/>
      <c r="R53" s="123"/>
      <c r="S53" s="123"/>
      <c r="T53" s="123"/>
      <c r="U53" s="123"/>
      <c r="V53" s="123"/>
      <c r="W53" s="123"/>
      <c r="X53" s="123"/>
      <c r="Y53" s="123"/>
      <c r="Z53" s="123"/>
      <c r="AA53" s="123"/>
    </row>
    <row r="54" spans="1:27" s="124" customFormat="1" ht="36" customHeight="1" x14ac:dyDescent="0.2">
      <c r="A54" s="145">
        <v>52</v>
      </c>
      <c r="B54" s="149" t="s">
        <v>588</v>
      </c>
      <c r="C54" s="146">
        <v>9</v>
      </c>
      <c r="D54" s="147" t="s">
        <v>18</v>
      </c>
      <c r="E54" s="749"/>
      <c r="F54" s="746"/>
      <c r="G54" s="143">
        <f>ROUND(C54*E54,0)</f>
        <v>0</v>
      </c>
      <c r="H54" s="144">
        <f>ROUND(C54*F54,0)</f>
        <v>0</v>
      </c>
      <c r="I54" s="123"/>
      <c r="J54" s="57"/>
      <c r="K54" s="57"/>
      <c r="L54" s="123"/>
      <c r="M54" s="123"/>
      <c r="N54" s="123"/>
      <c r="O54" s="123"/>
      <c r="P54" s="123"/>
      <c r="Q54" s="123"/>
      <c r="R54" s="123"/>
      <c r="S54" s="123"/>
      <c r="T54" s="123"/>
      <c r="U54" s="123"/>
      <c r="V54" s="123"/>
      <c r="W54" s="123"/>
      <c r="X54" s="123"/>
      <c r="Y54" s="123"/>
      <c r="Z54" s="123"/>
      <c r="AA54" s="123"/>
    </row>
    <row r="55" spans="1:27" s="124" customFormat="1" ht="87.75" customHeight="1" x14ac:dyDescent="0.2">
      <c r="A55" s="148">
        <v>53</v>
      </c>
      <c r="B55" s="149" t="s">
        <v>589</v>
      </c>
      <c r="C55" s="146">
        <v>78</v>
      </c>
      <c r="D55" s="147" t="s">
        <v>23</v>
      </c>
      <c r="E55" s="745"/>
      <c r="F55" s="746"/>
      <c r="G55" s="143">
        <f>ROUND(C55*E55,0)</f>
        <v>0</v>
      </c>
      <c r="H55" s="144">
        <f>ROUND(C55*F55,0)</f>
        <v>0</v>
      </c>
      <c r="I55" s="123"/>
      <c r="J55" s="57"/>
      <c r="K55" s="57"/>
      <c r="L55" s="123"/>
      <c r="M55" s="123"/>
      <c r="N55" s="123"/>
      <c r="O55" s="123"/>
      <c r="P55" s="123"/>
      <c r="Q55" s="123"/>
      <c r="R55" s="123"/>
      <c r="S55" s="123"/>
      <c r="T55" s="123"/>
      <c r="U55" s="123"/>
      <c r="V55" s="123"/>
      <c r="W55" s="123"/>
      <c r="X55" s="123"/>
      <c r="Y55" s="123"/>
      <c r="Z55" s="123"/>
      <c r="AA55" s="123"/>
    </row>
    <row r="56" spans="1:27" s="124" customFormat="1" ht="87.75" customHeight="1" x14ac:dyDescent="0.2">
      <c r="A56" s="145">
        <v>54</v>
      </c>
      <c r="B56" s="149" t="s">
        <v>590</v>
      </c>
      <c r="C56" s="146">
        <v>12</v>
      </c>
      <c r="D56" s="147" t="s">
        <v>23</v>
      </c>
      <c r="E56" s="745"/>
      <c r="F56" s="746"/>
      <c r="G56" s="143">
        <f>ROUND(C56*E56,0)</f>
        <v>0</v>
      </c>
      <c r="H56" s="144">
        <f>ROUND(C56*F56,0)</f>
        <v>0</v>
      </c>
      <c r="I56" s="123"/>
      <c r="J56" s="57"/>
      <c r="K56" s="57"/>
      <c r="L56" s="123"/>
      <c r="M56" s="123"/>
      <c r="N56" s="123"/>
      <c r="O56" s="123"/>
      <c r="P56" s="123"/>
      <c r="Q56" s="123"/>
      <c r="R56" s="123"/>
      <c r="S56" s="123"/>
      <c r="T56" s="123"/>
      <c r="U56" s="123"/>
      <c r="V56" s="123"/>
      <c r="W56" s="123"/>
      <c r="X56" s="123"/>
      <c r="Y56" s="123"/>
      <c r="Z56" s="123"/>
      <c r="AA56" s="123"/>
    </row>
    <row r="57" spans="1:27" s="124" customFormat="1" ht="90.75" customHeight="1" x14ac:dyDescent="0.2">
      <c r="A57" s="148">
        <v>55</v>
      </c>
      <c r="B57" s="149" t="s">
        <v>591</v>
      </c>
      <c r="C57" s="146">
        <v>24</v>
      </c>
      <c r="D57" s="147" t="s">
        <v>23</v>
      </c>
      <c r="E57" s="745"/>
      <c r="F57" s="746"/>
      <c r="G57" s="143">
        <f>ROUND(C57*E57,0)</f>
        <v>0</v>
      </c>
      <c r="H57" s="144">
        <f>ROUND(C57*F57,0)</f>
        <v>0</v>
      </c>
      <c r="I57" s="123"/>
      <c r="J57" s="57"/>
      <c r="K57" s="57"/>
      <c r="L57" s="123"/>
      <c r="M57" s="123"/>
      <c r="N57" s="123"/>
      <c r="O57" s="123"/>
      <c r="P57" s="123"/>
      <c r="Q57" s="123"/>
      <c r="R57" s="123"/>
      <c r="S57" s="123"/>
      <c r="T57" s="123"/>
      <c r="U57" s="123"/>
      <c r="V57" s="123"/>
      <c r="W57" s="123"/>
      <c r="X57" s="123"/>
      <c r="Y57" s="123"/>
      <c r="Z57" s="123"/>
      <c r="AA57" s="123"/>
    </row>
    <row r="58" spans="1:27" s="124" customFormat="1" ht="73.5" customHeight="1" x14ac:dyDescent="0.2">
      <c r="A58" s="145">
        <v>56</v>
      </c>
      <c r="B58" s="149" t="s">
        <v>592</v>
      </c>
      <c r="C58" s="146">
        <v>36</v>
      </c>
      <c r="D58" s="147" t="s">
        <v>23</v>
      </c>
      <c r="E58" s="745"/>
      <c r="F58" s="746"/>
      <c r="G58" s="143">
        <f>ROUND(C58*E58,0)</f>
        <v>0</v>
      </c>
      <c r="H58" s="144">
        <f>ROUND(C58*F58,0)</f>
        <v>0</v>
      </c>
      <c r="I58" s="123"/>
      <c r="J58" s="57"/>
      <c r="K58" s="57"/>
      <c r="L58" s="123"/>
      <c r="M58" s="123"/>
      <c r="N58" s="123"/>
      <c r="O58" s="123"/>
      <c r="P58" s="123"/>
      <c r="Q58" s="123"/>
      <c r="R58" s="123"/>
      <c r="S58" s="123"/>
      <c r="T58" s="123"/>
      <c r="U58" s="123"/>
      <c r="V58" s="123"/>
      <c r="W58" s="123"/>
      <c r="X58" s="123"/>
      <c r="Y58" s="123"/>
      <c r="Z58" s="123"/>
      <c r="AA58" s="123"/>
    </row>
    <row r="59" spans="1:27" s="124" customFormat="1" ht="59.25" customHeight="1" x14ac:dyDescent="0.2">
      <c r="A59" s="145">
        <v>57</v>
      </c>
      <c r="B59" s="149" t="s">
        <v>593</v>
      </c>
      <c r="C59" s="146">
        <v>69</v>
      </c>
      <c r="D59" s="147" t="s">
        <v>23</v>
      </c>
      <c r="E59" s="745"/>
      <c r="F59" s="746"/>
      <c r="G59" s="143">
        <f>ROUND(C59*E59,0)</f>
        <v>0</v>
      </c>
      <c r="H59" s="144">
        <f>ROUND(C59*F59,0)</f>
        <v>0</v>
      </c>
      <c r="I59" s="123"/>
      <c r="J59" s="57"/>
      <c r="K59" s="57"/>
      <c r="L59" s="123"/>
      <c r="M59" s="123"/>
      <c r="N59" s="123"/>
      <c r="O59" s="123"/>
      <c r="P59" s="123"/>
      <c r="Q59" s="123"/>
      <c r="R59" s="123"/>
      <c r="S59" s="123"/>
      <c r="T59" s="123"/>
      <c r="U59" s="123"/>
      <c r="V59" s="123"/>
      <c r="W59" s="123"/>
      <c r="X59" s="123"/>
      <c r="Y59" s="123"/>
      <c r="Z59" s="123"/>
      <c r="AA59" s="123"/>
    </row>
    <row r="60" spans="1:27" ht="58.5" customHeight="1" thickBot="1" x14ac:dyDescent="0.25">
      <c r="A60" s="145">
        <v>58</v>
      </c>
      <c r="B60" s="149" t="s">
        <v>594</v>
      </c>
      <c r="C60" s="146">
        <v>5</v>
      </c>
      <c r="D60" s="147" t="s">
        <v>23</v>
      </c>
      <c r="E60" s="745"/>
      <c r="F60" s="746"/>
      <c r="G60" s="143">
        <f>ROUND(C60*E60,0)</f>
        <v>0</v>
      </c>
      <c r="H60" s="144">
        <f>ROUND(C60*F60,0)</f>
        <v>0</v>
      </c>
    </row>
    <row r="61" spans="1:27" ht="13.5" thickBot="1" x14ac:dyDescent="0.25">
      <c r="A61" s="156"/>
      <c r="B61" s="157" t="s">
        <v>29</v>
      </c>
      <c r="C61" s="158"/>
      <c r="D61" s="159"/>
      <c r="E61" s="160"/>
      <c r="F61" s="161"/>
      <c r="G61" s="161">
        <f>SUM(G3:G60)</f>
        <v>0</v>
      </c>
      <c r="H61" s="162">
        <f>SUM(H3:H60)</f>
        <v>0</v>
      </c>
    </row>
  </sheetData>
  <sheetProtection password="CF63" sheet="1" objects="1" scenarios="1" formatCells="0" formatColumns="0" formatRows="0"/>
  <mergeCells count="1">
    <mergeCell ref="E1:H1"/>
  </mergeCells>
  <printOptions horizontalCentered="1"/>
  <pageMargins left="0.39370078740157483" right="0.39370078740157483" top="0.98425196850393704" bottom="0.98425196850393704" header="0.51181102362204722" footer="0.51181102362204722"/>
  <pageSetup paperSize="9" orientation="portrait" horizontalDpi="720" verticalDpi="720" r:id="rId1"/>
  <headerFooter>
    <oddHeader>&amp;CVízellátás-csatornázás</oddHeader>
    <oddFooter>&amp;P. oldal, összesen: &amp;N</oddFooter>
  </headerFooter>
  <colBreaks count="1" manualBreakCount="1">
    <brk id="8" max="13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AA29"/>
  <sheetViews>
    <sheetView view="pageBreakPreview" topLeftCell="A15" zoomScale="145" zoomScaleNormal="145" zoomScaleSheetLayoutView="145" zoomScalePageLayoutView="145" workbookViewId="0">
      <selection activeCell="F19" sqref="E3:F19"/>
    </sheetView>
  </sheetViews>
  <sheetFormatPr defaultColWidth="9.140625" defaultRowHeight="12.75" x14ac:dyDescent="0.2"/>
  <cols>
    <col min="1" max="1" width="3" style="111" customWidth="1"/>
    <col min="2" max="2" width="34.7109375" style="81" customWidth="1"/>
    <col min="3" max="3" width="7.42578125" style="78" customWidth="1"/>
    <col min="4" max="4" width="3.28515625" style="78" customWidth="1"/>
    <col min="5" max="5" width="7.7109375" style="79" customWidth="1"/>
    <col min="6" max="6" width="10" style="79" customWidth="1"/>
    <col min="7" max="7" width="11.7109375" style="79" customWidth="1"/>
    <col min="8" max="8" width="8.85546875" style="79" customWidth="1"/>
    <col min="9" max="27" width="9.140625" style="57"/>
    <col min="28" max="16384" width="9.140625" style="58"/>
  </cols>
  <sheetData>
    <row r="1" spans="1:27" x14ac:dyDescent="0.2">
      <c r="A1" s="112"/>
      <c r="B1" s="113" t="s">
        <v>595</v>
      </c>
      <c r="C1" s="114"/>
      <c r="D1" s="114"/>
      <c r="E1" s="653" t="s">
        <v>443</v>
      </c>
      <c r="F1" s="646"/>
      <c r="G1" s="646"/>
      <c r="H1" s="647"/>
    </row>
    <row r="2" spans="1:27" s="62" customFormat="1" ht="18" customHeight="1" thickBot="1" x14ac:dyDescent="0.2">
      <c r="A2" s="117" t="s">
        <v>3</v>
      </c>
      <c r="B2" s="117" t="s">
        <v>5</v>
      </c>
      <c r="C2" s="117" t="s">
        <v>444</v>
      </c>
      <c r="D2" s="117" t="s">
        <v>445</v>
      </c>
      <c r="E2" s="163" t="s">
        <v>8</v>
      </c>
      <c r="F2" s="117" t="s">
        <v>9</v>
      </c>
      <c r="G2" s="164" t="s">
        <v>10</v>
      </c>
      <c r="H2" s="165" t="s">
        <v>11</v>
      </c>
      <c r="I2" s="61"/>
      <c r="J2" s="61"/>
      <c r="K2" s="61"/>
      <c r="L2" s="61"/>
      <c r="M2" s="61"/>
      <c r="N2" s="61"/>
      <c r="O2" s="61"/>
      <c r="P2" s="61"/>
      <c r="Q2" s="61"/>
      <c r="R2" s="61"/>
      <c r="S2" s="61"/>
      <c r="T2" s="61"/>
      <c r="U2" s="61"/>
      <c r="V2" s="61"/>
      <c r="W2" s="61"/>
      <c r="X2" s="61"/>
      <c r="Y2" s="61"/>
      <c r="Z2" s="61"/>
      <c r="AA2" s="61"/>
    </row>
    <row r="3" spans="1:27" s="124" customFormat="1" ht="69.75" customHeight="1" x14ac:dyDescent="0.2">
      <c r="A3" s="166">
        <v>1</v>
      </c>
      <c r="B3" s="167" t="s">
        <v>596</v>
      </c>
      <c r="C3" s="91">
        <v>59</v>
      </c>
      <c r="D3" s="92" t="s">
        <v>23</v>
      </c>
      <c r="E3" s="750"/>
      <c r="F3" s="751"/>
      <c r="G3" s="168">
        <f>ROUND(C3*E3,0)</f>
        <v>0</v>
      </c>
      <c r="H3" s="169">
        <f>ROUND(C3*F3,0)</f>
        <v>0</v>
      </c>
      <c r="I3" s="123"/>
      <c r="J3" s="57"/>
      <c r="K3" s="57"/>
      <c r="L3" s="123"/>
      <c r="M3" s="123"/>
      <c r="N3" s="123"/>
      <c r="O3" s="123"/>
      <c r="P3" s="123"/>
      <c r="Q3" s="123"/>
      <c r="R3" s="123"/>
      <c r="S3" s="123"/>
      <c r="T3" s="123"/>
      <c r="U3" s="123"/>
      <c r="V3" s="123"/>
      <c r="W3" s="123"/>
      <c r="X3" s="123"/>
      <c r="Y3" s="123"/>
      <c r="Z3" s="123"/>
      <c r="AA3" s="123"/>
    </row>
    <row r="4" spans="1:27" s="124" customFormat="1" ht="69" customHeight="1" x14ac:dyDescent="0.2">
      <c r="A4" s="170">
        <v>2</v>
      </c>
      <c r="B4" s="129" t="s">
        <v>597</v>
      </c>
      <c r="C4" s="103">
        <v>32</v>
      </c>
      <c r="D4" s="104" t="s">
        <v>23</v>
      </c>
      <c r="E4" s="737"/>
      <c r="F4" s="738"/>
      <c r="G4" s="121">
        <f>ROUND(C4*E4,0)</f>
        <v>0</v>
      </c>
      <c r="H4" s="122">
        <f>ROUND(C4*F4,0)</f>
        <v>0</v>
      </c>
      <c r="I4" s="123"/>
      <c r="J4" s="57"/>
      <c r="K4" s="57"/>
      <c r="L4" s="123"/>
      <c r="M4" s="123"/>
      <c r="N4" s="123"/>
      <c r="O4" s="123"/>
      <c r="P4" s="123"/>
      <c r="Q4" s="123"/>
      <c r="R4" s="123"/>
      <c r="S4" s="123"/>
      <c r="T4" s="123"/>
      <c r="U4" s="123"/>
      <c r="V4" s="123"/>
      <c r="W4" s="123"/>
      <c r="X4" s="123"/>
      <c r="Y4" s="123"/>
      <c r="Z4" s="123"/>
      <c r="AA4" s="123"/>
    </row>
    <row r="5" spans="1:27" s="124" customFormat="1" ht="70.5" customHeight="1" x14ac:dyDescent="0.2">
      <c r="A5" s="170">
        <v>3</v>
      </c>
      <c r="B5" s="129" t="s">
        <v>598</v>
      </c>
      <c r="C5" s="103">
        <v>68</v>
      </c>
      <c r="D5" s="104" t="s">
        <v>23</v>
      </c>
      <c r="E5" s="737"/>
      <c r="F5" s="738"/>
      <c r="G5" s="121">
        <f>ROUND(C5*E5,0)</f>
        <v>0</v>
      </c>
      <c r="H5" s="122">
        <f>ROUND(C5*F5,0)</f>
        <v>0</v>
      </c>
      <c r="I5" s="123"/>
      <c r="J5" s="57"/>
      <c r="K5" s="57"/>
      <c r="L5" s="123"/>
      <c r="M5" s="123"/>
      <c r="N5" s="123"/>
      <c r="O5" s="123"/>
      <c r="P5" s="123"/>
      <c r="Q5" s="123"/>
      <c r="R5" s="123"/>
      <c r="S5" s="123"/>
      <c r="T5" s="123"/>
      <c r="U5" s="123"/>
      <c r="V5" s="123"/>
      <c r="W5" s="123"/>
      <c r="X5" s="123"/>
      <c r="Y5" s="123"/>
      <c r="Z5" s="123"/>
      <c r="AA5" s="123"/>
    </row>
    <row r="6" spans="1:27" s="124" customFormat="1" ht="70.5" customHeight="1" x14ac:dyDescent="0.2">
      <c r="A6" s="170">
        <v>4</v>
      </c>
      <c r="B6" s="129" t="s">
        <v>599</v>
      </c>
      <c r="C6" s="103">
        <v>64</v>
      </c>
      <c r="D6" s="104" t="s">
        <v>23</v>
      </c>
      <c r="E6" s="737"/>
      <c r="F6" s="738"/>
      <c r="G6" s="121">
        <f>ROUND(C6*E6,0)</f>
        <v>0</v>
      </c>
      <c r="H6" s="122">
        <f>ROUND(C6*F6,0)</f>
        <v>0</v>
      </c>
      <c r="I6" s="123"/>
      <c r="J6" s="57"/>
      <c r="K6" s="57"/>
      <c r="L6" s="123"/>
      <c r="M6" s="123"/>
      <c r="N6" s="123"/>
      <c r="O6" s="123"/>
      <c r="P6" s="123"/>
      <c r="Q6" s="123"/>
      <c r="R6" s="123"/>
      <c r="S6" s="123"/>
      <c r="T6" s="123"/>
      <c r="U6" s="123"/>
      <c r="V6" s="123"/>
      <c r="W6" s="123"/>
      <c r="X6" s="123"/>
      <c r="Y6" s="123"/>
      <c r="Z6" s="123"/>
      <c r="AA6" s="123"/>
    </row>
    <row r="7" spans="1:27" s="124" customFormat="1" ht="44.25" customHeight="1" x14ac:dyDescent="0.2">
      <c r="A7" s="170">
        <v>5</v>
      </c>
      <c r="B7" s="129" t="s">
        <v>593</v>
      </c>
      <c r="C7" s="103">
        <v>10</v>
      </c>
      <c r="D7" s="104" t="s">
        <v>23</v>
      </c>
      <c r="E7" s="737"/>
      <c r="F7" s="738"/>
      <c r="G7" s="121">
        <f>ROUND(C7*E7,0)</f>
        <v>0</v>
      </c>
      <c r="H7" s="122">
        <f>ROUND(C7*F7,0)</f>
        <v>0</v>
      </c>
      <c r="I7" s="123"/>
      <c r="J7" s="57"/>
      <c r="K7" s="57"/>
      <c r="L7" s="123"/>
      <c r="M7" s="123"/>
      <c r="N7" s="123"/>
      <c r="O7" s="123"/>
      <c r="P7" s="123"/>
      <c r="Q7" s="123"/>
      <c r="R7" s="123"/>
      <c r="S7" s="123"/>
      <c r="T7" s="123"/>
      <c r="U7" s="123"/>
      <c r="V7" s="123"/>
      <c r="W7" s="123"/>
      <c r="X7" s="123"/>
      <c r="Y7" s="123"/>
      <c r="Z7" s="123"/>
      <c r="AA7" s="123"/>
    </row>
    <row r="8" spans="1:27" s="124" customFormat="1" ht="48.75" customHeight="1" x14ac:dyDescent="0.2">
      <c r="A8" s="170">
        <v>6</v>
      </c>
      <c r="B8" s="129" t="s">
        <v>600</v>
      </c>
      <c r="C8" s="103">
        <v>3</v>
      </c>
      <c r="D8" s="104" t="s">
        <v>23</v>
      </c>
      <c r="E8" s="737"/>
      <c r="F8" s="738"/>
      <c r="G8" s="121">
        <f>ROUND(C8*E8,0)</f>
        <v>0</v>
      </c>
      <c r="H8" s="122">
        <f>ROUND(C8*F8,0)</f>
        <v>0</v>
      </c>
      <c r="I8" s="123"/>
      <c r="J8" s="57"/>
      <c r="K8" s="57"/>
      <c r="L8" s="57"/>
      <c r="M8" s="123"/>
      <c r="N8" s="123"/>
      <c r="O8" s="123"/>
      <c r="P8" s="123"/>
      <c r="Q8" s="123"/>
      <c r="R8" s="123"/>
      <c r="S8" s="123"/>
      <c r="T8" s="123"/>
      <c r="U8" s="123"/>
      <c r="V8" s="123"/>
      <c r="W8" s="123"/>
      <c r="X8" s="123"/>
      <c r="Y8" s="123"/>
      <c r="Z8" s="123"/>
      <c r="AA8" s="123"/>
    </row>
    <row r="9" spans="1:27" s="124" customFormat="1" ht="21" customHeight="1" x14ac:dyDescent="0.2">
      <c r="A9" s="170">
        <v>7</v>
      </c>
      <c r="B9" s="129" t="s">
        <v>601</v>
      </c>
      <c r="C9" s="103">
        <v>18</v>
      </c>
      <c r="D9" s="104" t="s">
        <v>18</v>
      </c>
      <c r="E9" s="737"/>
      <c r="F9" s="738"/>
      <c r="G9" s="121">
        <f>ROUND(C9*E9,0)</f>
        <v>0</v>
      </c>
      <c r="H9" s="122">
        <f>ROUND(C9*F9,0)</f>
        <v>0</v>
      </c>
      <c r="I9" s="123"/>
      <c r="J9" s="57"/>
      <c r="K9" s="57"/>
      <c r="L9" s="123"/>
      <c r="M9" s="123"/>
      <c r="N9" s="123"/>
      <c r="O9" s="123"/>
      <c r="P9" s="123"/>
      <c r="Q9" s="123"/>
      <c r="R9" s="123"/>
      <c r="S9" s="123"/>
      <c r="T9" s="123"/>
      <c r="U9" s="123"/>
      <c r="V9" s="123"/>
      <c r="W9" s="123"/>
      <c r="X9" s="123"/>
      <c r="Y9" s="123"/>
      <c r="Z9" s="123"/>
      <c r="AA9" s="123"/>
    </row>
    <row r="10" spans="1:27" s="124" customFormat="1" ht="14.25" customHeight="1" x14ac:dyDescent="0.2">
      <c r="A10" s="170">
        <v>8</v>
      </c>
      <c r="B10" s="129" t="s">
        <v>602</v>
      </c>
      <c r="C10" s="103">
        <v>236</v>
      </c>
      <c r="D10" s="104" t="s">
        <v>23</v>
      </c>
      <c r="E10" s="737"/>
      <c r="F10" s="738"/>
      <c r="G10" s="121">
        <f>ROUND(C10*E10,0)</f>
        <v>0</v>
      </c>
      <c r="H10" s="122">
        <f>ROUND(C10*F10,0)</f>
        <v>0</v>
      </c>
      <c r="I10" s="123"/>
      <c r="J10" s="57"/>
      <c r="K10" s="57"/>
      <c r="L10" s="123"/>
      <c r="M10" s="123"/>
      <c r="N10" s="123"/>
      <c r="O10" s="123"/>
      <c r="P10" s="123"/>
      <c r="Q10" s="123"/>
      <c r="R10" s="123"/>
      <c r="S10" s="123"/>
      <c r="T10" s="123"/>
      <c r="U10" s="123"/>
      <c r="V10" s="123"/>
      <c r="W10" s="123"/>
      <c r="X10" s="123"/>
      <c r="Y10" s="123"/>
      <c r="Z10" s="123"/>
      <c r="AA10" s="123"/>
    </row>
    <row r="11" spans="1:27" s="124" customFormat="1" ht="20.25" customHeight="1" x14ac:dyDescent="0.2">
      <c r="A11" s="170">
        <v>9</v>
      </c>
      <c r="B11" s="129" t="s">
        <v>603</v>
      </c>
      <c r="C11" s="103">
        <v>1</v>
      </c>
      <c r="D11" s="104" t="s">
        <v>13</v>
      </c>
      <c r="E11" s="737"/>
      <c r="F11" s="738"/>
      <c r="G11" s="121">
        <f>ROUND(C11*E11,0)</f>
        <v>0</v>
      </c>
      <c r="H11" s="122">
        <f>ROUND(C11*F11,0)</f>
        <v>0</v>
      </c>
      <c r="I11" s="123"/>
      <c r="J11" s="57"/>
      <c r="K11" s="57"/>
      <c r="L11" s="123"/>
      <c r="M11" s="123"/>
      <c r="N11" s="123"/>
      <c r="O11" s="123"/>
      <c r="P11" s="123"/>
      <c r="Q11" s="123"/>
      <c r="R11" s="123"/>
      <c r="S11" s="123"/>
      <c r="T11" s="123"/>
      <c r="U11" s="123"/>
      <c r="V11" s="123"/>
      <c r="W11" s="123"/>
      <c r="X11" s="123"/>
      <c r="Y11" s="123"/>
      <c r="Z11" s="123"/>
      <c r="AA11" s="123"/>
    </row>
    <row r="12" spans="1:27" s="124" customFormat="1" ht="36" customHeight="1" x14ac:dyDescent="0.2">
      <c r="A12" s="170">
        <v>10</v>
      </c>
      <c r="B12" s="129" t="s">
        <v>604</v>
      </c>
      <c r="C12" s="103">
        <v>1</v>
      </c>
      <c r="D12" s="104" t="s">
        <v>18</v>
      </c>
      <c r="E12" s="737"/>
      <c r="F12" s="738"/>
      <c r="G12" s="121">
        <f>ROUND(C12*E12,0)</f>
        <v>0</v>
      </c>
      <c r="H12" s="122">
        <f>ROUND(C12*F12,0)</f>
        <v>0</v>
      </c>
      <c r="I12" s="123"/>
      <c r="J12" s="57"/>
      <c r="K12" s="57"/>
      <c r="L12" s="123"/>
      <c r="M12" s="123"/>
      <c r="N12" s="123"/>
      <c r="O12" s="123"/>
      <c r="P12" s="123"/>
      <c r="Q12" s="123"/>
      <c r="R12" s="123"/>
      <c r="S12" s="123"/>
      <c r="T12" s="123"/>
      <c r="U12" s="123"/>
      <c r="V12" s="123"/>
      <c r="W12" s="123"/>
      <c r="X12" s="123"/>
      <c r="Y12" s="123"/>
      <c r="Z12" s="123"/>
      <c r="AA12" s="123"/>
    </row>
    <row r="13" spans="1:27" s="124" customFormat="1" ht="39" customHeight="1" x14ac:dyDescent="0.2">
      <c r="A13" s="170">
        <v>11</v>
      </c>
      <c r="B13" s="129" t="s">
        <v>605</v>
      </c>
      <c r="C13" s="103">
        <v>35</v>
      </c>
      <c r="D13" s="104" t="s">
        <v>23</v>
      </c>
      <c r="E13" s="737"/>
      <c r="F13" s="738"/>
      <c r="G13" s="121">
        <f>ROUND(C13*E13,0)</f>
        <v>0</v>
      </c>
      <c r="H13" s="122">
        <f>ROUND(C13*F13,0)</f>
        <v>0</v>
      </c>
      <c r="I13" s="123"/>
      <c r="J13" s="57"/>
      <c r="K13" s="57"/>
      <c r="L13" s="123"/>
      <c r="M13" s="123"/>
      <c r="N13" s="123"/>
      <c r="O13" s="123"/>
      <c r="P13" s="123"/>
      <c r="Q13" s="123"/>
      <c r="R13" s="123"/>
      <c r="S13" s="123"/>
      <c r="T13" s="123"/>
      <c r="U13" s="123"/>
      <c r="V13" s="123"/>
      <c r="W13" s="123"/>
      <c r="X13" s="123"/>
      <c r="Y13" s="123"/>
      <c r="Z13" s="123"/>
      <c r="AA13" s="123"/>
    </row>
    <row r="14" spans="1:27" s="124" customFormat="1" x14ac:dyDescent="0.2">
      <c r="A14" s="170">
        <v>12</v>
      </c>
      <c r="B14" s="129" t="s">
        <v>606</v>
      </c>
      <c r="C14" s="103">
        <v>2</v>
      </c>
      <c r="D14" s="104" t="s">
        <v>18</v>
      </c>
      <c r="E14" s="752"/>
      <c r="F14" s="753"/>
      <c r="G14" s="121">
        <f>ROUND(C14*E14,0)</f>
        <v>0</v>
      </c>
      <c r="H14" s="122">
        <f>ROUND(C14*F14,0)</f>
        <v>0</v>
      </c>
      <c r="I14" s="123"/>
      <c r="J14" s="57"/>
      <c r="K14" s="57"/>
      <c r="L14" s="123"/>
      <c r="M14" s="123"/>
      <c r="N14" s="123"/>
      <c r="O14" s="123"/>
      <c r="P14" s="123"/>
      <c r="Q14" s="123"/>
      <c r="R14" s="123"/>
      <c r="S14" s="123"/>
      <c r="T14" s="123"/>
      <c r="U14" s="123"/>
      <c r="V14" s="123"/>
      <c r="W14" s="123"/>
      <c r="X14" s="123"/>
      <c r="Y14" s="123"/>
      <c r="Z14" s="123"/>
      <c r="AA14" s="123"/>
    </row>
    <row r="15" spans="1:27" s="124" customFormat="1" x14ac:dyDescent="0.2">
      <c r="A15" s="170">
        <v>13</v>
      </c>
      <c r="B15" s="129" t="s">
        <v>607</v>
      </c>
      <c r="C15" s="103">
        <v>2</v>
      </c>
      <c r="D15" s="104" t="s">
        <v>18</v>
      </c>
      <c r="E15" s="752"/>
      <c r="F15" s="753"/>
      <c r="G15" s="121">
        <f>ROUND(C15*E15,0)</f>
        <v>0</v>
      </c>
      <c r="H15" s="122">
        <f>ROUND(C15*F15,0)</f>
        <v>0</v>
      </c>
      <c r="I15" s="123"/>
      <c r="J15" s="57"/>
      <c r="K15" s="57"/>
      <c r="L15" s="123"/>
      <c r="M15" s="123"/>
      <c r="N15" s="123"/>
      <c r="O15" s="123"/>
      <c r="P15" s="123"/>
      <c r="Q15" s="123"/>
      <c r="R15" s="123"/>
      <c r="S15" s="123"/>
      <c r="T15" s="123"/>
      <c r="U15" s="123"/>
      <c r="V15" s="123"/>
      <c r="W15" s="123"/>
      <c r="X15" s="123"/>
      <c r="Y15" s="123"/>
      <c r="Z15" s="123"/>
      <c r="AA15" s="123"/>
    </row>
    <row r="16" spans="1:27" s="124" customFormat="1" ht="53.25" customHeight="1" x14ac:dyDescent="0.2">
      <c r="A16" s="170">
        <v>14</v>
      </c>
      <c r="B16" s="129" t="s">
        <v>564</v>
      </c>
      <c r="C16" s="103">
        <v>5</v>
      </c>
      <c r="D16" s="104" t="s">
        <v>18</v>
      </c>
      <c r="E16" s="737"/>
      <c r="F16" s="738"/>
      <c r="G16" s="121">
        <f>ROUND(C16*E16,0)</f>
        <v>0</v>
      </c>
      <c r="H16" s="122">
        <f>ROUND(C16*F16,0)</f>
        <v>0</v>
      </c>
      <c r="I16" s="123"/>
      <c r="J16" s="57"/>
      <c r="K16" s="57"/>
      <c r="L16" s="123"/>
      <c r="M16" s="123"/>
      <c r="N16" s="123"/>
      <c r="O16" s="123"/>
      <c r="P16" s="123"/>
      <c r="Q16" s="123"/>
      <c r="R16" s="123"/>
      <c r="S16" s="123"/>
      <c r="T16" s="123"/>
      <c r="U16" s="123"/>
      <c r="V16" s="123"/>
      <c r="W16" s="123"/>
      <c r="X16" s="123"/>
      <c r="Y16" s="123"/>
      <c r="Z16" s="123"/>
      <c r="AA16" s="123"/>
    </row>
    <row r="17" spans="1:27" s="124" customFormat="1" x14ac:dyDescent="0.2">
      <c r="A17" s="170">
        <v>15</v>
      </c>
      <c r="B17" s="129" t="s">
        <v>608</v>
      </c>
      <c r="C17" s="103">
        <v>4</v>
      </c>
      <c r="D17" s="104" t="s">
        <v>18</v>
      </c>
      <c r="E17" s="737"/>
      <c r="F17" s="738"/>
      <c r="G17" s="121">
        <f>ROUND(C17*E17,0)</f>
        <v>0</v>
      </c>
      <c r="H17" s="122">
        <f>ROUND(C17*F17,0)</f>
        <v>0</v>
      </c>
      <c r="I17" s="123"/>
      <c r="J17" s="57"/>
      <c r="K17" s="57"/>
      <c r="L17" s="123"/>
      <c r="M17" s="123"/>
      <c r="N17" s="123"/>
      <c r="O17" s="123"/>
      <c r="P17" s="123"/>
      <c r="Q17" s="123"/>
      <c r="R17" s="123"/>
      <c r="S17" s="123"/>
      <c r="T17" s="123"/>
      <c r="U17" s="123"/>
      <c r="V17" s="123"/>
      <c r="W17" s="123"/>
      <c r="X17" s="123"/>
      <c r="Y17" s="123"/>
      <c r="Z17" s="123"/>
      <c r="AA17" s="123"/>
    </row>
    <row r="18" spans="1:27" s="124" customFormat="1" ht="48" customHeight="1" x14ac:dyDescent="0.2">
      <c r="A18" s="170">
        <v>16</v>
      </c>
      <c r="B18" s="129" t="s">
        <v>609</v>
      </c>
      <c r="C18" s="103">
        <v>1</v>
      </c>
      <c r="D18" s="104" t="s">
        <v>18</v>
      </c>
      <c r="E18" s="737"/>
      <c r="F18" s="738"/>
      <c r="G18" s="121">
        <f>ROUND(C18*E18,0)</f>
        <v>0</v>
      </c>
      <c r="H18" s="122">
        <f>ROUND(C18*F18,0)</f>
        <v>0</v>
      </c>
      <c r="I18" s="123"/>
      <c r="J18" s="57"/>
      <c r="K18" s="57"/>
      <c r="L18" s="123"/>
      <c r="M18" s="123"/>
      <c r="N18" s="123"/>
      <c r="O18" s="123"/>
      <c r="P18" s="123"/>
      <c r="Q18" s="123"/>
      <c r="R18" s="123"/>
      <c r="S18" s="123"/>
      <c r="T18" s="123"/>
      <c r="U18" s="123"/>
      <c r="V18" s="123"/>
      <c r="W18" s="123"/>
      <c r="X18" s="123"/>
      <c r="Y18" s="123"/>
      <c r="Z18" s="123"/>
      <c r="AA18" s="123"/>
    </row>
    <row r="19" spans="1:27" s="124" customFormat="1" ht="19.5" customHeight="1" x14ac:dyDescent="0.2">
      <c r="A19" s="170">
        <v>17</v>
      </c>
      <c r="B19" s="129" t="s">
        <v>610</v>
      </c>
      <c r="C19" s="103">
        <v>1</v>
      </c>
      <c r="D19" s="104" t="s">
        <v>18</v>
      </c>
      <c r="E19" s="737"/>
      <c r="F19" s="753"/>
      <c r="G19" s="121">
        <f>ROUND(C19*E19,0)</f>
        <v>0</v>
      </c>
      <c r="H19" s="122">
        <f>ROUND(C19*F19,0)</f>
        <v>0</v>
      </c>
      <c r="I19" s="123"/>
      <c r="J19" s="57"/>
      <c r="K19" s="57"/>
      <c r="L19" s="123"/>
      <c r="M19" s="123"/>
      <c r="N19" s="123"/>
      <c r="O19" s="123"/>
      <c r="P19" s="123"/>
      <c r="Q19" s="123"/>
      <c r="R19" s="123"/>
      <c r="S19" s="123"/>
      <c r="T19" s="123"/>
      <c r="U19" s="123"/>
      <c r="V19" s="123"/>
      <c r="W19" s="123"/>
      <c r="X19" s="123"/>
      <c r="Y19" s="123"/>
      <c r="Z19" s="123"/>
      <c r="AA19" s="123"/>
    </row>
    <row r="20" spans="1:27" ht="13.5" thickBot="1" x14ac:dyDescent="0.25">
      <c r="A20" s="171"/>
      <c r="B20" s="132" t="s">
        <v>29</v>
      </c>
      <c r="C20" s="133"/>
      <c r="D20" s="172"/>
      <c r="E20" s="173"/>
      <c r="F20" s="174"/>
      <c r="G20" s="174">
        <f>SUM(G3:G19)</f>
        <v>0</v>
      </c>
      <c r="H20" s="175">
        <f>SUM(H3:H19)</f>
        <v>0</v>
      </c>
    </row>
    <row r="24" spans="1:27" x14ac:dyDescent="0.2">
      <c r="A24" s="137"/>
      <c r="B24" s="80"/>
      <c r="C24" s="64"/>
      <c r="D24" s="64"/>
      <c r="E24" s="64"/>
      <c r="F24" s="78"/>
      <c r="G24" s="78"/>
      <c r="H24" s="78"/>
      <c r="I24" s="78"/>
      <c r="J24" s="78"/>
      <c r="K24" s="78"/>
      <c r="L24" s="78"/>
      <c r="M24" s="78"/>
      <c r="N24" s="78"/>
      <c r="O24" s="78"/>
      <c r="P24" s="78"/>
      <c r="Q24" s="78"/>
      <c r="R24" s="78"/>
      <c r="S24" s="58"/>
      <c r="T24" s="58"/>
      <c r="U24" s="58"/>
      <c r="V24" s="58"/>
      <c r="W24" s="58"/>
      <c r="X24" s="58"/>
      <c r="Y24" s="58"/>
      <c r="Z24" s="58"/>
      <c r="AA24" s="58"/>
    </row>
    <row r="25" spans="1:27" x14ac:dyDescent="0.2">
      <c r="A25" s="137"/>
      <c r="B25" s="80"/>
      <c r="C25" s="64"/>
      <c r="D25" s="64"/>
      <c r="E25" s="64"/>
      <c r="F25" s="78"/>
      <c r="G25" s="78"/>
      <c r="H25" s="78"/>
      <c r="I25" s="78"/>
      <c r="J25" s="78"/>
      <c r="K25" s="78"/>
      <c r="L25" s="78"/>
      <c r="M25" s="78"/>
      <c r="N25" s="78"/>
      <c r="O25" s="78"/>
      <c r="P25" s="78"/>
      <c r="Q25" s="78"/>
      <c r="R25" s="78"/>
      <c r="S25" s="58"/>
      <c r="T25" s="58"/>
      <c r="U25" s="58"/>
      <c r="V25" s="58"/>
      <c r="W25" s="58"/>
      <c r="X25" s="58"/>
      <c r="Y25" s="58"/>
      <c r="Z25" s="58"/>
      <c r="AA25" s="58"/>
    </row>
    <row r="26" spans="1:27" s="78" customFormat="1" x14ac:dyDescent="0.2">
      <c r="A26" s="111"/>
      <c r="B26" s="80"/>
      <c r="E26" s="79"/>
      <c r="F26" s="79"/>
      <c r="G26" s="79"/>
      <c r="H26" s="79"/>
      <c r="I26" s="57"/>
      <c r="J26" s="57"/>
      <c r="K26" s="57"/>
      <c r="L26" s="57"/>
      <c r="M26" s="57"/>
      <c r="N26" s="57"/>
      <c r="O26" s="57"/>
      <c r="P26" s="57"/>
      <c r="Q26" s="57"/>
      <c r="R26" s="57"/>
      <c r="S26" s="57"/>
      <c r="T26" s="57"/>
      <c r="U26" s="57"/>
      <c r="V26" s="57"/>
      <c r="W26" s="57"/>
      <c r="X26" s="57"/>
      <c r="Y26" s="57"/>
      <c r="Z26" s="57"/>
      <c r="AA26" s="57"/>
    </row>
    <row r="27" spans="1:27" s="78" customFormat="1" x14ac:dyDescent="0.2">
      <c r="A27" s="111"/>
      <c r="B27" s="80"/>
      <c r="E27" s="79"/>
      <c r="F27" s="79"/>
      <c r="G27" s="79"/>
      <c r="H27" s="79"/>
      <c r="I27" s="57"/>
      <c r="J27" s="57"/>
      <c r="K27" s="57"/>
      <c r="L27" s="57"/>
      <c r="M27" s="57"/>
      <c r="N27" s="57"/>
      <c r="O27" s="57"/>
      <c r="P27" s="57"/>
      <c r="Q27" s="57"/>
      <c r="R27" s="57"/>
      <c r="S27" s="57"/>
      <c r="T27" s="57"/>
      <c r="U27" s="57"/>
      <c r="V27" s="57"/>
      <c r="W27" s="57"/>
      <c r="X27" s="57"/>
      <c r="Y27" s="57"/>
      <c r="Z27" s="57"/>
      <c r="AA27" s="57"/>
    </row>
    <row r="28" spans="1:27" s="78" customFormat="1" x14ac:dyDescent="0.2">
      <c r="A28" s="111"/>
      <c r="B28" s="80"/>
      <c r="E28" s="79"/>
      <c r="F28" s="79"/>
      <c r="G28" s="79"/>
      <c r="H28" s="79"/>
      <c r="I28" s="57"/>
      <c r="J28" s="57"/>
      <c r="K28" s="57"/>
      <c r="L28" s="57"/>
      <c r="M28" s="57"/>
      <c r="N28" s="57"/>
      <c r="O28" s="57"/>
      <c r="P28" s="57"/>
      <c r="Q28" s="57"/>
      <c r="R28" s="57"/>
      <c r="S28" s="57"/>
      <c r="T28" s="57"/>
      <c r="U28" s="57"/>
      <c r="V28" s="57"/>
      <c r="W28" s="57"/>
      <c r="X28" s="57"/>
      <c r="Y28" s="57"/>
      <c r="Z28" s="57"/>
      <c r="AA28" s="57"/>
    </row>
    <row r="29" spans="1:27" s="78" customFormat="1" x14ac:dyDescent="0.2">
      <c r="A29" s="111"/>
      <c r="B29" s="80"/>
      <c r="E29" s="79"/>
      <c r="F29" s="79"/>
      <c r="G29" s="79"/>
      <c r="H29" s="79"/>
      <c r="I29" s="57"/>
      <c r="J29" s="57"/>
      <c r="K29" s="57"/>
      <c r="L29" s="57"/>
      <c r="M29" s="57"/>
      <c r="N29" s="57"/>
      <c r="O29" s="57"/>
      <c r="P29" s="57"/>
      <c r="Q29" s="57"/>
      <c r="R29" s="57"/>
      <c r="S29" s="57"/>
      <c r="T29" s="57"/>
      <c r="U29" s="57"/>
      <c r="V29" s="57"/>
      <c r="W29" s="57"/>
      <c r="X29" s="57"/>
      <c r="Y29" s="57"/>
      <c r="Z29" s="57"/>
      <c r="AA29" s="57"/>
    </row>
  </sheetData>
  <sheetProtection password="CF63" sheet="1" objects="1" scenarios="1" formatCells="0" formatColumns="0" formatRows="0"/>
  <mergeCells count="1">
    <mergeCell ref="E1:H1"/>
  </mergeCells>
  <printOptions horizontalCentered="1"/>
  <pageMargins left="0.39370078740157483" right="0.39370078740157483" top="0.98425196850393704" bottom="0.98425196850393704" header="0.51181102362204722" footer="0.51181102362204722"/>
  <pageSetup paperSize="9" orientation="portrait" horizontalDpi="720" verticalDpi="720" r:id="rId1"/>
  <headerFooter>
    <oddHeader>&amp;CVízellátás-csatornázás</oddHeader>
    <oddFooter>&amp;P. oldal, összesen: &amp;N</oddFooter>
  </headerFooter>
  <colBreaks count="1" manualBreakCount="1">
    <brk id="8" max="13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O114"/>
  <sheetViews>
    <sheetView view="pageBreakPreview" zoomScale="85" zoomScaleNormal="115" zoomScaleSheetLayoutView="85" zoomScalePageLayoutView="115" workbookViewId="0">
      <pane ySplit="2" topLeftCell="A101" activePane="bottomLeft" state="frozen"/>
      <selection activeCell="A2" sqref="A2:B2"/>
      <selection pane="bottomLeft" activeCell="F6" sqref="F6:G107"/>
    </sheetView>
  </sheetViews>
  <sheetFormatPr defaultColWidth="9.140625" defaultRowHeight="15" x14ac:dyDescent="0.25"/>
  <cols>
    <col min="1" max="2" width="6.28515625" style="176" customWidth="1"/>
    <col min="3" max="3" width="68" style="176" customWidth="1"/>
    <col min="4" max="4" width="10.7109375" style="176" customWidth="1"/>
    <col min="5" max="5" width="8.42578125" style="176" customWidth="1"/>
    <col min="6" max="6" width="12.42578125" style="176" bestFit="1" customWidth="1"/>
    <col min="7" max="7" width="9.28515625" style="176" bestFit="1" customWidth="1"/>
    <col min="8" max="8" width="12.28515625" style="176" bestFit="1" customWidth="1"/>
    <col min="9" max="9" width="11.28515625" style="176" bestFit="1" customWidth="1"/>
    <col min="10" max="10" width="9.140625" style="177"/>
    <col min="11" max="11" width="7.28515625" style="177" customWidth="1"/>
    <col min="12" max="12" width="37.140625" style="177" customWidth="1"/>
    <col min="13" max="13" width="11.42578125" style="177" bestFit="1" customWidth="1"/>
    <col min="14" max="16384" width="9.140625" style="177"/>
  </cols>
  <sheetData>
    <row r="1" spans="1:9" ht="15.95" customHeight="1" thickBot="1" x14ac:dyDescent="0.25"/>
    <row r="2" spans="1:9" s="183" customFormat="1" ht="45" x14ac:dyDescent="0.25">
      <c r="A2" s="178" t="s">
        <v>611</v>
      </c>
      <c r="B2" s="179"/>
      <c r="C2" s="180" t="s">
        <v>287</v>
      </c>
      <c r="D2" s="180" t="s">
        <v>612</v>
      </c>
      <c r="E2" s="181" t="s">
        <v>613</v>
      </c>
      <c r="F2" s="180" t="s">
        <v>8</v>
      </c>
      <c r="G2" s="180" t="s">
        <v>614</v>
      </c>
      <c r="H2" s="180" t="s">
        <v>615</v>
      </c>
      <c r="I2" s="182" t="s">
        <v>616</v>
      </c>
    </row>
    <row r="3" spans="1:9" s="189" customFormat="1" ht="15.95" thickBot="1" x14ac:dyDescent="0.25">
      <c r="A3" s="184"/>
      <c r="B3" s="185"/>
      <c r="C3" s="186"/>
      <c r="D3" s="187"/>
      <c r="E3" s="186"/>
      <c r="F3" s="186"/>
      <c r="G3" s="186"/>
      <c r="H3" s="186"/>
      <c r="I3" s="188"/>
    </row>
    <row r="4" spans="1:9" s="189" customFormat="1" ht="27" customHeight="1" x14ac:dyDescent="0.25">
      <c r="A4" s="654" t="s">
        <v>617</v>
      </c>
      <c r="B4" s="655"/>
      <c r="C4" s="655"/>
      <c r="D4" s="655"/>
      <c r="E4" s="655"/>
      <c r="F4" s="655"/>
      <c r="G4" s="655"/>
      <c r="H4" s="655"/>
      <c r="I4" s="655"/>
    </row>
    <row r="5" spans="1:9" s="189" customFormat="1" ht="15.75" thickBot="1" x14ac:dyDescent="0.3">
      <c r="A5" s="190"/>
      <c r="B5" s="190"/>
      <c r="C5" s="191" t="s">
        <v>618</v>
      </c>
      <c r="D5" s="192"/>
      <c r="E5" s="191"/>
      <c r="F5" s="193"/>
      <c r="G5" s="193"/>
      <c r="H5" s="194"/>
      <c r="I5" s="194"/>
    </row>
    <row r="6" spans="1:9" ht="30" x14ac:dyDescent="0.25">
      <c r="A6" s="195" t="s">
        <v>619</v>
      </c>
      <c r="B6" s="196"/>
      <c r="C6" s="197" t="s">
        <v>620</v>
      </c>
      <c r="D6" s="198">
        <v>355</v>
      </c>
      <c r="E6" s="199" t="s">
        <v>98</v>
      </c>
      <c r="F6" s="754"/>
      <c r="G6" s="754"/>
      <c r="H6" s="200">
        <f>ROUND(D6*F6,0)</f>
        <v>0</v>
      </c>
      <c r="I6" s="201">
        <f>ROUND(D6*G6,0)</f>
        <v>0</v>
      </c>
    </row>
    <row r="7" spans="1:9" ht="45" x14ac:dyDescent="0.25">
      <c r="A7" s="202" t="s">
        <v>621</v>
      </c>
      <c r="B7" s="203"/>
      <c r="C7" s="204" t="s">
        <v>622</v>
      </c>
      <c r="D7" s="205">
        <v>293</v>
      </c>
      <c r="E7" s="206" t="s">
        <v>98</v>
      </c>
      <c r="F7" s="755"/>
      <c r="G7" s="755"/>
      <c r="H7" s="207">
        <f t="shared" ref="H7:H17" si="0">ROUND(D7*F7,0)</f>
        <v>0</v>
      </c>
      <c r="I7" s="208">
        <f t="shared" ref="I7:I17" si="1">ROUND(D7*G7,0)</f>
        <v>0</v>
      </c>
    </row>
    <row r="8" spans="1:9" ht="30" x14ac:dyDescent="0.25">
      <c r="A8" s="202" t="s">
        <v>623</v>
      </c>
      <c r="B8" s="203"/>
      <c r="C8" s="204" t="s">
        <v>624</v>
      </c>
      <c r="D8" s="205">
        <v>258</v>
      </c>
      <c r="E8" s="206" t="s">
        <v>98</v>
      </c>
      <c r="F8" s="755"/>
      <c r="G8" s="755"/>
      <c r="H8" s="207">
        <f t="shared" si="0"/>
        <v>0</v>
      </c>
      <c r="I8" s="208">
        <f t="shared" si="1"/>
        <v>0</v>
      </c>
    </row>
    <row r="9" spans="1:9" ht="30" x14ac:dyDescent="0.25">
      <c r="A9" s="202" t="s">
        <v>625</v>
      </c>
      <c r="B9" s="203"/>
      <c r="C9" s="204" t="s">
        <v>626</v>
      </c>
      <c r="D9" s="205">
        <v>1138</v>
      </c>
      <c r="E9" s="206" t="s">
        <v>98</v>
      </c>
      <c r="F9" s="755"/>
      <c r="G9" s="755"/>
      <c r="H9" s="207">
        <f t="shared" si="0"/>
        <v>0</v>
      </c>
      <c r="I9" s="208">
        <f t="shared" si="1"/>
        <v>0</v>
      </c>
    </row>
    <row r="10" spans="1:9" ht="30" x14ac:dyDescent="0.25">
      <c r="A10" s="202" t="s">
        <v>627</v>
      </c>
      <c r="B10" s="203"/>
      <c r="C10" s="204" t="s">
        <v>628</v>
      </c>
      <c r="D10" s="205">
        <v>55</v>
      </c>
      <c r="E10" s="206" t="s">
        <v>98</v>
      </c>
      <c r="F10" s="755"/>
      <c r="G10" s="755"/>
      <c r="H10" s="207">
        <f t="shared" si="0"/>
        <v>0</v>
      </c>
      <c r="I10" s="208">
        <f t="shared" si="1"/>
        <v>0</v>
      </c>
    </row>
    <row r="11" spans="1:9" ht="30" x14ac:dyDescent="0.25">
      <c r="A11" s="202" t="s">
        <v>629</v>
      </c>
      <c r="B11" s="203"/>
      <c r="C11" s="204" t="s">
        <v>630</v>
      </c>
      <c r="D11" s="205">
        <v>14</v>
      </c>
      <c r="E11" s="206" t="s">
        <v>98</v>
      </c>
      <c r="F11" s="755"/>
      <c r="G11" s="755"/>
      <c r="H11" s="207">
        <f t="shared" si="0"/>
        <v>0</v>
      </c>
      <c r="I11" s="208">
        <f t="shared" si="1"/>
        <v>0</v>
      </c>
    </row>
    <row r="12" spans="1:9" ht="30" x14ac:dyDescent="0.25">
      <c r="A12" s="202" t="s">
        <v>631</v>
      </c>
      <c r="B12" s="203"/>
      <c r="C12" s="204" t="s">
        <v>632</v>
      </c>
      <c r="D12" s="205">
        <v>120</v>
      </c>
      <c r="E12" s="206" t="s">
        <v>98</v>
      </c>
      <c r="F12" s="755"/>
      <c r="G12" s="755"/>
      <c r="H12" s="207">
        <f t="shared" si="0"/>
        <v>0</v>
      </c>
      <c r="I12" s="208">
        <f t="shared" si="1"/>
        <v>0</v>
      </c>
    </row>
    <row r="13" spans="1:9" ht="30" x14ac:dyDescent="0.25">
      <c r="A13" s="202" t="s">
        <v>633</v>
      </c>
      <c r="B13" s="203"/>
      <c r="C13" s="209" t="s">
        <v>634</v>
      </c>
      <c r="D13" s="210">
        <v>40</v>
      </c>
      <c r="E13" s="206" t="s">
        <v>98</v>
      </c>
      <c r="F13" s="755"/>
      <c r="G13" s="755"/>
      <c r="H13" s="207">
        <f t="shared" si="0"/>
        <v>0</v>
      </c>
      <c r="I13" s="208">
        <f t="shared" si="1"/>
        <v>0</v>
      </c>
    </row>
    <row r="14" spans="1:9" ht="75" x14ac:dyDescent="0.25">
      <c r="A14" s="202" t="s">
        <v>635</v>
      </c>
      <c r="B14" s="203"/>
      <c r="C14" s="204" t="s">
        <v>636</v>
      </c>
      <c r="D14" s="205">
        <v>10</v>
      </c>
      <c r="E14" s="206" t="s">
        <v>98</v>
      </c>
      <c r="F14" s="756"/>
      <c r="G14" s="756"/>
      <c r="H14" s="207">
        <f t="shared" si="0"/>
        <v>0</v>
      </c>
      <c r="I14" s="208">
        <f t="shared" si="1"/>
        <v>0</v>
      </c>
    </row>
    <row r="15" spans="1:9" ht="75" x14ac:dyDescent="0.25">
      <c r="A15" s="202" t="s">
        <v>637</v>
      </c>
      <c r="B15" s="203"/>
      <c r="C15" s="204" t="s">
        <v>638</v>
      </c>
      <c r="D15" s="205">
        <v>110</v>
      </c>
      <c r="E15" s="206" t="s">
        <v>98</v>
      </c>
      <c r="F15" s="756"/>
      <c r="G15" s="756"/>
      <c r="H15" s="207">
        <f t="shared" si="0"/>
        <v>0</v>
      </c>
      <c r="I15" s="208">
        <f t="shared" si="1"/>
        <v>0</v>
      </c>
    </row>
    <row r="16" spans="1:9" ht="30" x14ac:dyDescent="0.25">
      <c r="A16" s="202" t="s">
        <v>639</v>
      </c>
      <c r="B16" s="203"/>
      <c r="C16" s="204" t="s">
        <v>640</v>
      </c>
      <c r="D16" s="205">
        <v>2</v>
      </c>
      <c r="E16" s="206" t="s">
        <v>32</v>
      </c>
      <c r="F16" s="756"/>
      <c r="G16" s="756"/>
      <c r="H16" s="207">
        <f t="shared" si="0"/>
        <v>0</v>
      </c>
      <c r="I16" s="208">
        <f t="shared" si="1"/>
        <v>0</v>
      </c>
    </row>
    <row r="17" spans="1:15" ht="54" customHeight="1" thickBot="1" x14ac:dyDescent="0.3">
      <c r="A17" s="211" t="s">
        <v>641</v>
      </c>
      <c r="B17" s="212"/>
      <c r="C17" s="213" t="s">
        <v>642</v>
      </c>
      <c r="D17" s="214">
        <v>40</v>
      </c>
      <c r="E17" s="215" t="s">
        <v>98</v>
      </c>
      <c r="F17" s="757"/>
      <c r="G17" s="757"/>
      <c r="H17" s="216">
        <f t="shared" si="0"/>
        <v>0</v>
      </c>
      <c r="I17" s="217">
        <f t="shared" si="1"/>
        <v>0</v>
      </c>
    </row>
    <row r="18" spans="1:15" s="189" customFormat="1" x14ac:dyDescent="0.2">
      <c r="A18" s="190"/>
      <c r="B18" s="190"/>
      <c r="C18" s="218"/>
      <c r="D18" s="192"/>
      <c r="E18" s="219"/>
      <c r="F18" s="758"/>
      <c r="G18" s="759"/>
      <c r="H18" s="194"/>
      <c r="I18" s="194"/>
    </row>
    <row r="19" spans="1:15" s="189" customFormat="1" ht="15.75" thickBot="1" x14ac:dyDescent="0.3">
      <c r="A19" s="190"/>
      <c r="B19" s="190"/>
      <c r="C19" s="189" t="s">
        <v>643</v>
      </c>
      <c r="D19" s="220"/>
      <c r="E19" s="219"/>
      <c r="F19" s="758"/>
      <c r="G19" s="758"/>
      <c r="H19" s="194"/>
      <c r="I19" s="194"/>
    </row>
    <row r="20" spans="1:15" ht="60" x14ac:dyDescent="0.25">
      <c r="A20" s="195"/>
      <c r="B20" s="196"/>
      <c r="C20" s="221" t="s">
        <v>644</v>
      </c>
      <c r="D20" s="222"/>
      <c r="E20" s="199"/>
      <c r="F20" s="754"/>
      <c r="G20" s="754"/>
      <c r="H20" s="200"/>
      <c r="I20" s="201"/>
    </row>
    <row r="21" spans="1:15" ht="17.25" x14ac:dyDescent="0.25">
      <c r="A21" s="202" t="s">
        <v>645</v>
      </c>
      <c r="B21" s="203"/>
      <c r="C21" s="223" t="s">
        <v>646</v>
      </c>
      <c r="D21" s="210">
        <v>65</v>
      </c>
      <c r="E21" s="206" t="s">
        <v>98</v>
      </c>
      <c r="F21" s="755"/>
      <c r="G21" s="755"/>
      <c r="H21" s="207">
        <f t="shared" ref="H21:H33" si="2">ROUND(D21*F21,0)</f>
        <v>0</v>
      </c>
      <c r="I21" s="208">
        <f t="shared" ref="I21:I33" si="3">ROUND(D21*G21,0)</f>
        <v>0</v>
      </c>
      <c r="J21" s="224"/>
    </row>
    <row r="22" spans="1:15" ht="17.25" x14ac:dyDescent="0.25">
      <c r="A22" s="202" t="s">
        <v>647</v>
      </c>
      <c r="B22" s="203"/>
      <c r="C22" s="223" t="s">
        <v>648</v>
      </c>
      <c r="D22" s="210">
        <v>1906</v>
      </c>
      <c r="E22" s="206" t="s">
        <v>98</v>
      </c>
      <c r="F22" s="755"/>
      <c r="G22" s="755"/>
      <c r="H22" s="207">
        <f t="shared" si="2"/>
        <v>0</v>
      </c>
      <c r="I22" s="208">
        <f t="shared" si="3"/>
        <v>0</v>
      </c>
      <c r="J22" s="224"/>
    </row>
    <row r="23" spans="1:15" ht="17.25" x14ac:dyDescent="0.25">
      <c r="A23" s="202" t="s">
        <v>649</v>
      </c>
      <c r="B23" s="203"/>
      <c r="C23" s="223" t="s">
        <v>650</v>
      </c>
      <c r="D23" s="210">
        <v>1451</v>
      </c>
      <c r="E23" s="206" t="s">
        <v>98</v>
      </c>
      <c r="F23" s="760"/>
      <c r="G23" s="755"/>
      <c r="H23" s="207">
        <f t="shared" si="2"/>
        <v>0</v>
      </c>
      <c r="I23" s="208">
        <f t="shared" si="3"/>
        <v>0</v>
      </c>
      <c r="J23" s="224"/>
    </row>
    <row r="24" spans="1:15" ht="17.25" x14ac:dyDescent="0.25">
      <c r="A24" s="202" t="s">
        <v>651</v>
      </c>
      <c r="B24" s="203"/>
      <c r="C24" s="223" t="s">
        <v>652</v>
      </c>
      <c r="D24" s="210">
        <v>312</v>
      </c>
      <c r="E24" s="206" t="s">
        <v>98</v>
      </c>
      <c r="F24" s="760"/>
      <c r="G24" s="755"/>
      <c r="H24" s="207">
        <f t="shared" si="2"/>
        <v>0</v>
      </c>
      <c r="I24" s="208">
        <f t="shared" si="3"/>
        <v>0</v>
      </c>
      <c r="J24" s="224"/>
    </row>
    <row r="25" spans="1:15" ht="17.25" x14ac:dyDescent="0.25">
      <c r="A25" s="202" t="s">
        <v>653</v>
      </c>
      <c r="B25" s="203"/>
      <c r="C25" s="223" t="s">
        <v>654</v>
      </c>
      <c r="D25" s="210">
        <v>946</v>
      </c>
      <c r="E25" s="206" t="s">
        <v>98</v>
      </c>
      <c r="F25" s="755"/>
      <c r="G25" s="755"/>
      <c r="H25" s="207">
        <f t="shared" si="2"/>
        <v>0</v>
      </c>
      <c r="I25" s="208">
        <f t="shared" si="3"/>
        <v>0</v>
      </c>
      <c r="J25" s="224"/>
    </row>
    <row r="26" spans="1:15" ht="17.25" x14ac:dyDescent="0.25">
      <c r="A26" s="202" t="s">
        <v>655</v>
      </c>
      <c r="B26" s="203"/>
      <c r="C26" s="223" t="s">
        <v>656</v>
      </c>
      <c r="D26" s="210">
        <v>361</v>
      </c>
      <c r="E26" s="206" t="s">
        <v>98</v>
      </c>
      <c r="F26" s="755"/>
      <c r="G26" s="755"/>
      <c r="H26" s="207">
        <f t="shared" si="2"/>
        <v>0</v>
      </c>
      <c r="I26" s="208">
        <f t="shared" si="3"/>
        <v>0</v>
      </c>
      <c r="J26" s="224"/>
    </row>
    <row r="27" spans="1:15" ht="17.25" x14ac:dyDescent="0.25">
      <c r="A27" s="202" t="s">
        <v>657</v>
      </c>
      <c r="B27" s="203"/>
      <c r="C27" s="223" t="s">
        <v>658</v>
      </c>
      <c r="D27" s="210">
        <v>13</v>
      </c>
      <c r="E27" s="206" t="s">
        <v>98</v>
      </c>
      <c r="F27" s="760"/>
      <c r="G27" s="755"/>
      <c r="H27" s="207">
        <f t="shared" si="2"/>
        <v>0</v>
      </c>
      <c r="I27" s="208">
        <f t="shared" si="3"/>
        <v>0</v>
      </c>
      <c r="J27" s="224"/>
    </row>
    <row r="28" spans="1:15" ht="17.25" x14ac:dyDescent="0.25">
      <c r="A28" s="202" t="s">
        <v>659</v>
      </c>
      <c r="B28" s="203"/>
      <c r="C28" s="223" t="s">
        <v>660</v>
      </c>
      <c r="D28" s="210">
        <v>268</v>
      </c>
      <c r="E28" s="206" t="s">
        <v>98</v>
      </c>
      <c r="F28" s="756"/>
      <c r="G28" s="756"/>
      <c r="H28" s="207">
        <f t="shared" si="2"/>
        <v>0</v>
      </c>
      <c r="I28" s="208">
        <f t="shared" si="3"/>
        <v>0</v>
      </c>
      <c r="J28" s="224"/>
    </row>
    <row r="29" spans="1:15" ht="17.25" x14ac:dyDescent="0.25">
      <c r="A29" s="202" t="s">
        <v>661</v>
      </c>
      <c r="B29" s="203"/>
      <c r="C29" s="223" t="s">
        <v>662</v>
      </c>
      <c r="D29" s="210">
        <v>35</v>
      </c>
      <c r="E29" s="206" t="s">
        <v>98</v>
      </c>
      <c r="F29" s="756"/>
      <c r="G29" s="756"/>
      <c r="H29" s="207">
        <f t="shared" si="2"/>
        <v>0</v>
      </c>
      <c r="I29" s="208">
        <f t="shared" si="3"/>
        <v>0</v>
      </c>
      <c r="J29" s="224"/>
    </row>
    <row r="30" spans="1:15" ht="17.25" x14ac:dyDescent="0.25">
      <c r="A30" s="202" t="s">
        <v>663</v>
      </c>
      <c r="B30" s="203"/>
      <c r="C30" s="223" t="s">
        <v>664</v>
      </c>
      <c r="D30" s="210">
        <v>20</v>
      </c>
      <c r="E30" s="206" t="s">
        <v>98</v>
      </c>
      <c r="F30" s="756"/>
      <c r="G30" s="756"/>
      <c r="H30" s="207">
        <f t="shared" si="2"/>
        <v>0</v>
      </c>
      <c r="I30" s="208">
        <f t="shared" si="3"/>
        <v>0</v>
      </c>
      <c r="J30" s="224"/>
    </row>
    <row r="31" spans="1:15" ht="30" x14ac:dyDescent="0.25">
      <c r="A31" s="202" t="s">
        <v>665</v>
      </c>
      <c r="B31" s="203"/>
      <c r="C31" s="204" t="s">
        <v>666</v>
      </c>
      <c r="D31" s="210">
        <v>40</v>
      </c>
      <c r="E31" s="206" t="s">
        <v>98</v>
      </c>
      <c r="F31" s="756"/>
      <c r="G31" s="756"/>
      <c r="H31" s="207">
        <f t="shared" si="2"/>
        <v>0</v>
      </c>
      <c r="I31" s="208">
        <f t="shared" si="3"/>
        <v>0</v>
      </c>
      <c r="J31" s="224"/>
      <c r="M31" s="225"/>
      <c r="O31" s="226"/>
    </row>
    <row r="32" spans="1:15" x14ac:dyDescent="0.25">
      <c r="A32" s="202" t="s">
        <v>667</v>
      </c>
      <c r="B32" s="203"/>
      <c r="C32" s="223" t="s">
        <v>668</v>
      </c>
      <c r="D32" s="210">
        <v>12</v>
      </c>
      <c r="E32" s="206" t="s">
        <v>98</v>
      </c>
      <c r="F32" s="756"/>
      <c r="G32" s="756"/>
      <c r="H32" s="207">
        <f t="shared" si="2"/>
        <v>0</v>
      </c>
      <c r="I32" s="208">
        <f t="shared" si="3"/>
        <v>0</v>
      </c>
      <c r="J32" s="224"/>
    </row>
    <row r="33" spans="1:10" ht="15.75" thickBot="1" x14ac:dyDescent="0.3">
      <c r="A33" s="211" t="s">
        <v>669</v>
      </c>
      <c r="B33" s="212"/>
      <c r="C33" s="227" t="s">
        <v>670</v>
      </c>
      <c r="D33" s="214">
        <v>150</v>
      </c>
      <c r="E33" s="215" t="s">
        <v>98</v>
      </c>
      <c r="F33" s="761"/>
      <c r="G33" s="761"/>
      <c r="H33" s="216">
        <f t="shared" si="2"/>
        <v>0</v>
      </c>
      <c r="I33" s="217">
        <f t="shared" si="3"/>
        <v>0</v>
      </c>
      <c r="J33" s="224"/>
    </row>
    <row r="34" spans="1:10" x14ac:dyDescent="0.2">
      <c r="A34" s="190"/>
      <c r="B34" s="190"/>
      <c r="C34" s="183"/>
      <c r="D34" s="192"/>
      <c r="E34" s="219"/>
      <c r="F34" s="758"/>
      <c r="G34" s="758"/>
      <c r="H34" s="194"/>
      <c r="I34" s="194"/>
    </row>
    <row r="35" spans="1:10" ht="45.75" thickBot="1" x14ac:dyDescent="0.3">
      <c r="A35" s="190"/>
      <c r="B35" s="190"/>
      <c r="C35" s="183" t="s">
        <v>671</v>
      </c>
      <c r="D35" s="192"/>
      <c r="E35" s="219"/>
      <c r="F35" s="758"/>
      <c r="G35" s="758"/>
      <c r="H35" s="194"/>
      <c r="I35" s="194"/>
    </row>
    <row r="36" spans="1:10" x14ac:dyDescent="0.25">
      <c r="A36" s="195" t="s">
        <v>672</v>
      </c>
      <c r="B36" s="196"/>
      <c r="C36" s="199" t="s">
        <v>673</v>
      </c>
      <c r="D36" s="198">
        <v>5</v>
      </c>
      <c r="E36" s="199" t="s">
        <v>18</v>
      </c>
      <c r="F36" s="754"/>
      <c r="G36" s="754"/>
      <c r="H36" s="200">
        <f t="shared" ref="H36:H52" si="4">ROUND(D36*F36,0)</f>
        <v>0</v>
      </c>
      <c r="I36" s="201">
        <f t="shared" ref="I36:I52" si="5">ROUND(D36*G36,0)</f>
        <v>0</v>
      </c>
    </row>
    <row r="37" spans="1:10" x14ac:dyDescent="0.25">
      <c r="A37" s="202" t="s">
        <v>674</v>
      </c>
      <c r="B37" s="203"/>
      <c r="C37" s="206" t="s">
        <v>675</v>
      </c>
      <c r="D37" s="205">
        <v>23</v>
      </c>
      <c r="E37" s="206" t="s">
        <v>18</v>
      </c>
      <c r="F37" s="755"/>
      <c r="G37" s="755"/>
      <c r="H37" s="207">
        <f t="shared" si="4"/>
        <v>0</v>
      </c>
      <c r="I37" s="208">
        <f t="shared" si="5"/>
        <v>0</v>
      </c>
    </row>
    <row r="38" spans="1:10" x14ac:dyDescent="0.25">
      <c r="A38" s="202" t="s">
        <v>676</v>
      </c>
      <c r="B38" s="203"/>
      <c r="C38" s="223" t="s">
        <v>677</v>
      </c>
      <c r="D38" s="210">
        <v>14</v>
      </c>
      <c r="E38" s="206" t="s">
        <v>18</v>
      </c>
      <c r="F38" s="755"/>
      <c r="G38" s="755"/>
      <c r="H38" s="207">
        <f t="shared" si="4"/>
        <v>0</v>
      </c>
      <c r="I38" s="208">
        <f t="shared" si="5"/>
        <v>0</v>
      </c>
    </row>
    <row r="39" spans="1:10" x14ac:dyDescent="0.25">
      <c r="A39" s="202" t="s">
        <v>678</v>
      </c>
      <c r="B39" s="203"/>
      <c r="C39" s="223" t="s">
        <v>679</v>
      </c>
      <c r="D39" s="210">
        <v>8</v>
      </c>
      <c r="E39" s="206" t="s">
        <v>18</v>
      </c>
      <c r="F39" s="755"/>
      <c r="G39" s="755"/>
      <c r="H39" s="207">
        <f t="shared" si="4"/>
        <v>0</v>
      </c>
      <c r="I39" s="208">
        <f t="shared" si="5"/>
        <v>0</v>
      </c>
    </row>
    <row r="40" spans="1:10" x14ac:dyDescent="0.25">
      <c r="A40" s="202" t="s">
        <v>680</v>
      </c>
      <c r="B40" s="203"/>
      <c r="C40" s="223" t="s">
        <v>681</v>
      </c>
      <c r="D40" s="210">
        <v>3</v>
      </c>
      <c r="E40" s="206" t="s">
        <v>18</v>
      </c>
      <c r="F40" s="755"/>
      <c r="G40" s="755"/>
      <c r="H40" s="207">
        <f t="shared" si="4"/>
        <v>0</v>
      </c>
      <c r="I40" s="208">
        <f t="shared" si="5"/>
        <v>0</v>
      </c>
    </row>
    <row r="41" spans="1:10" x14ac:dyDescent="0.25">
      <c r="A41" s="202" t="s">
        <v>682</v>
      </c>
      <c r="B41" s="203"/>
      <c r="C41" s="223" t="s">
        <v>683</v>
      </c>
      <c r="D41" s="210">
        <v>2</v>
      </c>
      <c r="E41" s="206" t="s">
        <v>18</v>
      </c>
      <c r="F41" s="755"/>
      <c r="G41" s="755"/>
      <c r="H41" s="207">
        <f t="shared" si="4"/>
        <v>0</v>
      </c>
      <c r="I41" s="208">
        <f t="shared" si="5"/>
        <v>0</v>
      </c>
    </row>
    <row r="42" spans="1:10" ht="30" x14ac:dyDescent="0.25">
      <c r="A42" s="202" t="s">
        <v>684</v>
      </c>
      <c r="B42" s="203"/>
      <c r="C42" s="206" t="s">
        <v>685</v>
      </c>
      <c r="D42" s="205">
        <v>142</v>
      </c>
      <c r="E42" s="206" t="s">
        <v>18</v>
      </c>
      <c r="F42" s="755"/>
      <c r="G42" s="755"/>
      <c r="H42" s="207">
        <f t="shared" si="4"/>
        <v>0</v>
      </c>
      <c r="I42" s="208">
        <f t="shared" si="5"/>
        <v>0</v>
      </c>
    </row>
    <row r="43" spans="1:10" x14ac:dyDescent="0.25">
      <c r="A43" s="202" t="s">
        <v>686</v>
      </c>
      <c r="B43" s="203"/>
      <c r="C43" s="209" t="s">
        <v>687</v>
      </c>
      <c r="D43" s="210">
        <v>11</v>
      </c>
      <c r="E43" s="206" t="s">
        <v>18</v>
      </c>
      <c r="F43" s="755"/>
      <c r="G43" s="755"/>
      <c r="H43" s="207">
        <f t="shared" si="4"/>
        <v>0</v>
      </c>
      <c r="I43" s="208">
        <f t="shared" si="5"/>
        <v>0</v>
      </c>
      <c r="J43" s="228"/>
    </row>
    <row r="44" spans="1:10" x14ac:dyDescent="0.25">
      <c r="A44" s="202" t="s">
        <v>688</v>
      </c>
      <c r="B44" s="203"/>
      <c r="C44" s="206" t="s">
        <v>689</v>
      </c>
      <c r="D44" s="205">
        <v>6</v>
      </c>
      <c r="E44" s="206" t="s">
        <v>18</v>
      </c>
      <c r="F44" s="755"/>
      <c r="G44" s="755"/>
      <c r="H44" s="207">
        <f t="shared" si="4"/>
        <v>0</v>
      </c>
      <c r="I44" s="208">
        <f t="shared" si="5"/>
        <v>0</v>
      </c>
    </row>
    <row r="45" spans="1:10" ht="75" x14ac:dyDescent="0.25">
      <c r="A45" s="202" t="s">
        <v>690</v>
      </c>
      <c r="B45" s="203" t="s">
        <v>691</v>
      </c>
      <c r="C45" s="206" t="s">
        <v>692</v>
      </c>
      <c r="D45" s="205">
        <v>2</v>
      </c>
      <c r="E45" s="206" t="s">
        <v>18</v>
      </c>
      <c r="F45" s="755"/>
      <c r="G45" s="755"/>
      <c r="H45" s="207">
        <f t="shared" si="4"/>
        <v>0</v>
      </c>
      <c r="I45" s="208">
        <f t="shared" si="5"/>
        <v>0</v>
      </c>
    </row>
    <row r="46" spans="1:10" ht="90" x14ac:dyDescent="0.25">
      <c r="A46" s="202" t="s">
        <v>693</v>
      </c>
      <c r="B46" s="203" t="s">
        <v>694</v>
      </c>
      <c r="C46" s="206" t="s">
        <v>695</v>
      </c>
      <c r="D46" s="205">
        <v>2</v>
      </c>
      <c r="E46" s="206" t="s">
        <v>18</v>
      </c>
      <c r="F46" s="755"/>
      <c r="G46" s="755"/>
      <c r="H46" s="207">
        <f t="shared" si="4"/>
        <v>0</v>
      </c>
      <c r="I46" s="208">
        <f t="shared" si="5"/>
        <v>0</v>
      </c>
    </row>
    <row r="47" spans="1:10" x14ac:dyDescent="0.25">
      <c r="A47" s="202" t="s">
        <v>696</v>
      </c>
      <c r="B47" s="203"/>
      <c r="C47" s="206" t="s">
        <v>697</v>
      </c>
      <c r="D47" s="205">
        <v>17</v>
      </c>
      <c r="E47" s="206" t="s">
        <v>18</v>
      </c>
      <c r="F47" s="755"/>
      <c r="G47" s="755"/>
      <c r="H47" s="207">
        <f t="shared" si="4"/>
        <v>0</v>
      </c>
      <c r="I47" s="208">
        <f t="shared" si="5"/>
        <v>0</v>
      </c>
    </row>
    <row r="48" spans="1:10" s="189" customFormat="1" x14ac:dyDescent="0.25">
      <c r="A48" s="202" t="s">
        <v>698</v>
      </c>
      <c r="B48" s="203"/>
      <c r="C48" s="223" t="s">
        <v>699</v>
      </c>
      <c r="D48" s="210">
        <v>16</v>
      </c>
      <c r="E48" s="206" t="s">
        <v>18</v>
      </c>
      <c r="F48" s="755"/>
      <c r="G48" s="755"/>
      <c r="H48" s="207">
        <f t="shared" si="4"/>
        <v>0</v>
      </c>
      <c r="I48" s="208">
        <f t="shared" si="5"/>
        <v>0</v>
      </c>
    </row>
    <row r="49" spans="1:10" s="189" customFormat="1" x14ac:dyDescent="0.25">
      <c r="A49" s="202" t="s">
        <v>700</v>
      </c>
      <c r="B49" s="203"/>
      <c r="C49" s="223" t="s">
        <v>701</v>
      </c>
      <c r="D49" s="210">
        <v>15</v>
      </c>
      <c r="E49" s="206" t="s">
        <v>18</v>
      </c>
      <c r="F49" s="755"/>
      <c r="G49" s="755"/>
      <c r="H49" s="207">
        <f t="shared" si="4"/>
        <v>0</v>
      </c>
      <c r="I49" s="208">
        <f t="shared" si="5"/>
        <v>0</v>
      </c>
    </row>
    <row r="50" spans="1:10" s="189" customFormat="1" ht="30" x14ac:dyDescent="0.25">
      <c r="A50" s="202" t="s">
        <v>702</v>
      </c>
      <c r="B50" s="203"/>
      <c r="C50" s="206" t="s">
        <v>703</v>
      </c>
      <c r="D50" s="205">
        <v>8</v>
      </c>
      <c r="E50" s="206" t="s">
        <v>18</v>
      </c>
      <c r="F50" s="755"/>
      <c r="G50" s="755"/>
      <c r="H50" s="207">
        <f t="shared" si="4"/>
        <v>0</v>
      </c>
      <c r="I50" s="208">
        <f t="shared" si="5"/>
        <v>0</v>
      </c>
    </row>
    <row r="51" spans="1:10" ht="30" x14ac:dyDescent="0.25">
      <c r="A51" s="202" t="s">
        <v>704</v>
      </c>
      <c r="B51" s="203"/>
      <c r="C51" s="209" t="s">
        <v>705</v>
      </c>
      <c r="D51" s="210">
        <v>25</v>
      </c>
      <c r="E51" s="206" t="s">
        <v>18</v>
      </c>
      <c r="F51" s="755"/>
      <c r="G51" s="755"/>
      <c r="H51" s="207">
        <f t="shared" si="4"/>
        <v>0</v>
      </c>
      <c r="I51" s="208">
        <f t="shared" si="5"/>
        <v>0</v>
      </c>
      <c r="J51" s="228"/>
    </row>
    <row r="52" spans="1:10" ht="165.75" thickBot="1" x14ac:dyDescent="0.3">
      <c r="A52" s="211" t="s">
        <v>706</v>
      </c>
      <c r="B52" s="212"/>
      <c r="C52" s="213" t="s">
        <v>707</v>
      </c>
      <c r="D52" s="214">
        <v>3</v>
      </c>
      <c r="E52" s="215" t="s">
        <v>708</v>
      </c>
      <c r="F52" s="757"/>
      <c r="G52" s="757"/>
      <c r="H52" s="216">
        <f t="shared" si="4"/>
        <v>0</v>
      </c>
      <c r="I52" s="217">
        <f t="shared" si="5"/>
        <v>0</v>
      </c>
    </row>
    <row r="53" spans="1:10" x14ac:dyDescent="0.2">
      <c r="A53" s="190"/>
      <c r="B53" s="190"/>
      <c r="C53" s="218"/>
      <c r="D53" s="192"/>
      <c r="E53" s="219"/>
      <c r="F53" s="758"/>
      <c r="G53" s="758"/>
      <c r="H53" s="194"/>
      <c r="I53" s="194"/>
    </row>
    <row r="54" spans="1:10" ht="60.75" thickBot="1" x14ac:dyDescent="0.3">
      <c r="A54" s="190" t="s">
        <v>709</v>
      </c>
      <c r="B54" s="190"/>
      <c r="C54" s="191" t="s">
        <v>710</v>
      </c>
      <c r="D54" s="192"/>
      <c r="E54" s="219" t="s">
        <v>709</v>
      </c>
      <c r="F54" s="758"/>
      <c r="G54" s="758"/>
      <c r="H54" s="194"/>
      <c r="I54" s="194"/>
    </row>
    <row r="55" spans="1:10" x14ac:dyDescent="0.25">
      <c r="A55" s="195" t="s">
        <v>711</v>
      </c>
      <c r="B55" s="229" t="s">
        <v>712</v>
      </c>
      <c r="C55" s="221" t="s">
        <v>713</v>
      </c>
      <c r="D55" s="222">
        <v>36</v>
      </c>
      <c r="E55" s="199" t="s">
        <v>18</v>
      </c>
      <c r="F55" s="754"/>
      <c r="G55" s="754"/>
      <c r="H55" s="200">
        <f t="shared" ref="H55:H70" si="6">ROUND(D55*F55,0)</f>
        <v>0</v>
      </c>
      <c r="I55" s="201">
        <f t="shared" ref="I55:I70" si="7">ROUND(D55*G55,0)</f>
        <v>0</v>
      </c>
    </row>
    <row r="56" spans="1:10" x14ac:dyDescent="0.25">
      <c r="A56" s="202" t="s">
        <v>714</v>
      </c>
      <c r="B56" s="230" t="s">
        <v>715</v>
      </c>
      <c r="C56" s="209" t="s">
        <v>716</v>
      </c>
      <c r="D56" s="210">
        <v>65</v>
      </c>
      <c r="E56" s="206" t="s">
        <v>18</v>
      </c>
      <c r="F56" s="755"/>
      <c r="G56" s="755"/>
      <c r="H56" s="207">
        <f t="shared" si="6"/>
        <v>0</v>
      </c>
      <c r="I56" s="208">
        <f t="shared" si="7"/>
        <v>0</v>
      </c>
    </row>
    <row r="57" spans="1:10" ht="30" x14ac:dyDescent="0.25">
      <c r="A57" s="202" t="s">
        <v>717</v>
      </c>
      <c r="B57" s="230" t="s">
        <v>718</v>
      </c>
      <c r="C57" s="209" t="s">
        <v>719</v>
      </c>
      <c r="D57" s="210">
        <v>2</v>
      </c>
      <c r="E57" s="206" t="s">
        <v>18</v>
      </c>
      <c r="F57" s="755"/>
      <c r="G57" s="755"/>
      <c r="H57" s="207">
        <f t="shared" si="6"/>
        <v>0</v>
      </c>
      <c r="I57" s="208">
        <f t="shared" si="7"/>
        <v>0</v>
      </c>
    </row>
    <row r="58" spans="1:10" x14ac:dyDescent="0.25">
      <c r="A58" s="202" t="s">
        <v>720</v>
      </c>
      <c r="B58" s="230" t="s">
        <v>721</v>
      </c>
      <c r="C58" s="209" t="s">
        <v>722</v>
      </c>
      <c r="D58" s="210">
        <v>15</v>
      </c>
      <c r="E58" s="206" t="s">
        <v>18</v>
      </c>
      <c r="F58" s="755"/>
      <c r="G58" s="755"/>
      <c r="H58" s="207">
        <f t="shared" si="6"/>
        <v>0</v>
      </c>
      <c r="I58" s="208">
        <f t="shared" si="7"/>
        <v>0</v>
      </c>
    </row>
    <row r="59" spans="1:10" x14ac:dyDescent="0.25">
      <c r="A59" s="202" t="s">
        <v>723</v>
      </c>
      <c r="B59" s="230" t="s">
        <v>724</v>
      </c>
      <c r="C59" s="209" t="s">
        <v>725</v>
      </c>
      <c r="D59" s="210">
        <v>20</v>
      </c>
      <c r="E59" s="206" t="s">
        <v>18</v>
      </c>
      <c r="F59" s="755"/>
      <c r="G59" s="755"/>
      <c r="H59" s="207">
        <f t="shared" si="6"/>
        <v>0</v>
      </c>
      <c r="I59" s="208">
        <f t="shared" si="7"/>
        <v>0</v>
      </c>
    </row>
    <row r="60" spans="1:10" x14ac:dyDescent="0.25">
      <c r="A60" s="202" t="s">
        <v>726</v>
      </c>
      <c r="B60" s="230" t="s">
        <v>727</v>
      </c>
      <c r="C60" s="209" t="s">
        <v>728</v>
      </c>
      <c r="D60" s="210">
        <v>20</v>
      </c>
      <c r="E60" s="206" t="s">
        <v>18</v>
      </c>
      <c r="F60" s="755"/>
      <c r="G60" s="755"/>
      <c r="H60" s="207">
        <f t="shared" si="6"/>
        <v>0</v>
      </c>
      <c r="I60" s="208">
        <f t="shared" si="7"/>
        <v>0</v>
      </c>
    </row>
    <row r="61" spans="1:10" x14ac:dyDescent="0.25">
      <c r="A61" s="202" t="s">
        <v>729</v>
      </c>
      <c r="B61" s="230" t="s">
        <v>730</v>
      </c>
      <c r="C61" s="209" t="s">
        <v>731</v>
      </c>
      <c r="D61" s="210">
        <v>28</v>
      </c>
      <c r="E61" s="206" t="s">
        <v>18</v>
      </c>
      <c r="F61" s="755"/>
      <c r="G61" s="755"/>
      <c r="H61" s="207">
        <f t="shared" si="6"/>
        <v>0</v>
      </c>
      <c r="I61" s="208">
        <f t="shared" si="7"/>
        <v>0</v>
      </c>
    </row>
    <row r="62" spans="1:10" x14ac:dyDescent="0.25">
      <c r="A62" s="202" t="s">
        <v>732</v>
      </c>
      <c r="B62" s="230" t="s">
        <v>733</v>
      </c>
      <c r="C62" s="209" t="s">
        <v>734</v>
      </c>
      <c r="D62" s="210">
        <v>12</v>
      </c>
      <c r="E62" s="206" t="s">
        <v>18</v>
      </c>
      <c r="F62" s="755"/>
      <c r="G62" s="755"/>
      <c r="H62" s="207">
        <f t="shared" si="6"/>
        <v>0</v>
      </c>
      <c r="I62" s="208">
        <f t="shared" si="7"/>
        <v>0</v>
      </c>
    </row>
    <row r="63" spans="1:10" x14ac:dyDescent="0.25">
      <c r="A63" s="202" t="s">
        <v>735</v>
      </c>
      <c r="B63" s="230" t="s">
        <v>736</v>
      </c>
      <c r="C63" s="209" t="s">
        <v>737</v>
      </c>
      <c r="D63" s="210">
        <v>10</v>
      </c>
      <c r="E63" s="206" t="s">
        <v>18</v>
      </c>
      <c r="F63" s="755"/>
      <c r="G63" s="755"/>
      <c r="H63" s="207">
        <f t="shared" si="6"/>
        <v>0</v>
      </c>
      <c r="I63" s="208">
        <f t="shared" si="7"/>
        <v>0</v>
      </c>
    </row>
    <row r="64" spans="1:10" x14ac:dyDescent="0.25">
      <c r="A64" s="202" t="s">
        <v>738</v>
      </c>
      <c r="B64" s="230" t="s">
        <v>739</v>
      </c>
      <c r="C64" s="209" t="s">
        <v>740</v>
      </c>
      <c r="D64" s="210">
        <v>2</v>
      </c>
      <c r="E64" s="206" t="s">
        <v>18</v>
      </c>
      <c r="F64" s="755"/>
      <c r="G64" s="755"/>
      <c r="H64" s="207">
        <f t="shared" si="6"/>
        <v>0</v>
      </c>
      <c r="I64" s="208">
        <f t="shared" si="7"/>
        <v>0</v>
      </c>
    </row>
    <row r="65" spans="1:10" x14ac:dyDescent="0.25">
      <c r="A65" s="202" t="s">
        <v>741</v>
      </c>
      <c r="B65" s="230" t="s">
        <v>742</v>
      </c>
      <c r="C65" s="209" t="s">
        <v>743</v>
      </c>
      <c r="D65" s="210">
        <v>5</v>
      </c>
      <c r="E65" s="206" t="s">
        <v>18</v>
      </c>
      <c r="F65" s="755"/>
      <c r="G65" s="755"/>
      <c r="H65" s="207">
        <f t="shared" si="6"/>
        <v>0</v>
      </c>
      <c r="I65" s="208">
        <f t="shared" si="7"/>
        <v>0</v>
      </c>
    </row>
    <row r="66" spans="1:10" x14ac:dyDescent="0.25">
      <c r="A66" s="202" t="s">
        <v>744</v>
      </c>
      <c r="B66" s="230" t="s">
        <v>745</v>
      </c>
      <c r="C66" s="209" t="s">
        <v>746</v>
      </c>
      <c r="D66" s="210">
        <v>6</v>
      </c>
      <c r="E66" s="206" t="s">
        <v>18</v>
      </c>
      <c r="F66" s="755"/>
      <c r="G66" s="755"/>
      <c r="H66" s="207">
        <f t="shared" si="6"/>
        <v>0</v>
      </c>
      <c r="I66" s="208">
        <f t="shared" si="7"/>
        <v>0</v>
      </c>
    </row>
    <row r="67" spans="1:10" ht="30" x14ac:dyDescent="0.25">
      <c r="A67" s="202" t="s">
        <v>747</v>
      </c>
      <c r="B67" s="230" t="s">
        <v>748</v>
      </c>
      <c r="C67" s="209" t="s">
        <v>749</v>
      </c>
      <c r="D67" s="210">
        <v>2</v>
      </c>
      <c r="E67" s="206" t="s">
        <v>18</v>
      </c>
      <c r="F67" s="755"/>
      <c r="G67" s="755"/>
      <c r="H67" s="207">
        <f t="shared" si="6"/>
        <v>0</v>
      </c>
      <c r="I67" s="208">
        <f t="shared" si="7"/>
        <v>0</v>
      </c>
    </row>
    <row r="68" spans="1:10" ht="45" x14ac:dyDescent="0.25">
      <c r="A68" s="202" t="s">
        <v>750</v>
      </c>
      <c r="B68" s="230" t="s">
        <v>751</v>
      </c>
      <c r="C68" s="209" t="s">
        <v>752</v>
      </c>
      <c r="D68" s="210">
        <v>4</v>
      </c>
      <c r="E68" s="206" t="s">
        <v>18</v>
      </c>
      <c r="F68" s="755"/>
      <c r="G68" s="755"/>
      <c r="H68" s="207">
        <f t="shared" si="6"/>
        <v>0</v>
      </c>
      <c r="I68" s="208">
        <f t="shared" si="7"/>
        <v>0</v>
      </c>
    </row>
    <row r="69" spans="1:10" x14ac:dyDescent="0.25">
      <c r="A69" s="202" t="s">
        <v>753</v>
      </c>
      <c r="B69" s="230" t="s">
        <v>754</v>
      </c>
      <c r="C69" s="209" t="s">
        <v>755</v>
      </c>
      <c r="D69" s="210">
        <v>15</v>
      </c>
      <c r="E69" s="206" t="s">
        <v>18</v>
      </c>
      <c r="F69" s="755"/>
      <c r="G69" s="755"/>
      <c r="H69" s="207">
        <f t="shared" si="6"/>
        <v>0</v>
      </c>
      <c r="I69" s="208">
        <f t="shared" si="7"/>
        <v>0</v>
      </c>
    </row>
    <row r="70" spans="1:10" ht="15.75" thickBot="1" x14ac:dyDescent="0.3">
      <c r="A70" s="211" t="s">
        <v>756</v>
      </c>
      <c r="B70" s="231"/>
      <c r="C70" s="213" t="s">
        <v>757</v>
      </c>
      <c r="D70" s="214">
        <v>31</v>
      </c>
      <c r="E70" s="215" t="s">
        <v>18</v>
      </c>
      <c r="F70" s="757"/>
      <c r="G70" s="757"/>
      <c r="H70" s="216">
        <f t="shared" si="6"/>
        <v>0</v>
      </c>
      <c r="I70" s="217">
        <f t="shared" si="7"/>
        <v>0</v>
      </c>
    </row>
    <row r="71" spans="1:10" s="189" customFormat="1" x14ac:dyDescent="0.2">
      <c r="A71" s="232"/>
      <c r="B71" s="232"/>
      <c r="C71" s="233"/>
      <c r="D71" s="234"/>
      <c r="E71" s="233"/>
      <c r="F71" s="762"/>
      <c r="G71" s="762"/>
      <c r="H71" s="194"/>
      <c r="I71" s="194"/>
      <c r="J71" s="235"/>
    </row>
    <row r="72" spans="1:10" s="189" customFormat="1" ht="15.75" thickBot="1" x14ac:dyDescent="0.3">
      <c r="A72" s="236"/>
      <c r="B72" s="236"/>
      <c r="C72" s="191" t="s">
        <v>758</v>
      </c>
      <c r="D72" s="192"/>
      <c r="E72" s="219" t="s">
        <v>709</v>
      </c>
      <c r="F72" s="758"/>
      <c r="G72" s="758"/>
      <c r="H72" s="194"/>
      <c r="I72" s="194"/>
    </row>
    <row r="73" spans="1:10" ht="30" x14ac:dyDescent="0.25">
      <c r="A73" s="195" t="s">
        <v>759</v>
      </c>
      <c r="B73" s="196"/>
      <c r="C73" s="197" t="s">
        <v>760</v>
      </c>
      <c r="D73" s="198">
        <v>1</v>
      </c>
      <c r="E73" s="199" t="s">
        <v>18</v>
      </c>
      <c r="F73" s="754"/>
      <c r="G73" s="754"/>
      <c r="H73" s="200">
        <f t="shared" ref="H73:H79" si="8">ROUND(D73*F73,0)</f>
        <v>0</v>
      </c>
      <c r="I73" s="201">
        <f t="shared" ref="I73:I79" si="9">ROUND(D73*G73,0)</f>
        <v>0</v>
      </c>
    </row>
    <row r="74" spans="1:10" ht="30" x14ac:dyDescent="0.25">
      <c r="A74" s="202" t="s">
        <v>761</v>
      </c>
      <c r="B74" s="203"/>
      <c r="C74" s="204" t="s">
        <v>762</v>
      </c>
      <c r="D74" s="205">
        <v>1</v>
      </c>
      <c r="E74" s="206" t="s">
        <v>18</v>
      </c>
      <c r="F74" s="755"/>
      <c r="G74" s="755"/>
      <c r="H74" s="207">
        <f t="shared" si="8"/>
        <v>0</v>
      </c>
      <c r="I74" s="208">
        <f t="shared" si="9"/>
        <v>0</v>
      </c>
    </row>
    <row r="75" spans="1:10" ht="30" x14ac:dyDescent="0.25">
      <c r="A75" s="202" t="s">
        <v>763</v>
      </c>
      <c r="B75" s="203"/>
      <c r="C75" s="204" t="s">
        <v>764</v>
      </c>
      <c r="D75" s="205">
        <v>1</v>
      </c>
      <c r="E75" s="206" t="s">
        <v>18</v>
      </c>
      <c r="F75" s="755"/>
      <c r="G75" s="755"/>
      <c r="H75" s="207">
        <f t="shared" si="8"/>
        <v>0</v>
      </c>
      <c r="I75" s="208">
        <f t="shared" si="9"/>
        <v>0</v>
      </c>
    </row>
    <row r="76" spans="1:10" ht="30" x14ac:dyDescent="0.25">
      <c r="A76" s="202" t="s">
        <v>765</v>
      </c>
      <c r="B76" s="203"/>
      <c r="C76" s="204" t="s">
        <v>766</v>
      </c>
      <c r="D76" s="205">
        <v>1</v>
      </c>
      <c r="E76" s="206" t="s">
        <v>18</v>
      </c>
      <c r="F76" s="755"/>
      <c r="G76" s="755"/>
      <c r="H76" s="207">
        <f t="shared" si="8"/>
        <v>0</v>
      </c>
      <c r="I76" s="208">
        <f t="shared" si="9"/>
        <v>0</v>
      </c>
    </row>
    <row r="77" spans="1:10" ht="30" x14ac:dyDescent="0.25">
      <c r="A77" s="202" t="s">
        <v>767</v>
      </c>
      <c r="B77" s="203"/>
      <c r="C77" s="204" t="s">
        <v>768</v>
      </c>
      <c r="D77" s="205">
        <v>1</v>
      </c>
      <c r="E77" s="206" t="s">
        <v>18</v>
      </c>
      <c r="F77" s="755"/>
      <c r="G77" s="755"/>
      <c r="H77" s="207">
        <f t="shared" si="8"/>
        <v>0</v>
      </c>
      <c r="I77" s="208">
        <f t="shared" si="9"/>
        <v>0</v>
      </c>
    </row>
    <row r="78" spans="1:10" ht="30" x14ac:dyDescent="0.25">
      <c r="A78" s="202" t="s">
        <v>769</v>
      </c>
      <c r="B78" s="203"/>
      <c r="C78" s="204" t="s">
        <v>770</v>
      </c>
      <c r="D78" s="205">
        <v>1</v>
      </c>
      <c r="E78" s="206" t="s">
        <v>18</v>
      </c>
      <c r="F78" s="755"/>
      <c r="G78" s="755"/>
      <c r="H78" s="207">
        <f t="shared" si="8"/>
        <v>0</v>
      </c>
      <c r="I78" s="208">
        <f t="shared" si="9"/>
        <v>0</v>
      </c>
    </row>
    <row r="79" spans="1:10" ht="30" x14ac:dyDescent="0.25">
      <c r="A79" s="202" t="s">
        <v>771</v>
      </c>
      <c r="B79" s="203"/>
      <c r="C79" s="209" t="s">
        <v>772</v>
      </c>
      <c r="D79" s="210">
        <v>1</v>
      </c>
      <c r="E79" s="206" t="s">
        <v>18</v>
      </c>
      <c r="F79" s="755"/>
      <c r="G79" s="755"/>
      <c r="H79" s="207">
        <f t="shared" si="8"/>
        <v>0</v>
      </c>
      <c r="I79" s="208">
        <f t="shared" si="9"/>
        <v>0</v>
      </c>
    </row>
    <row r="80" spans="1:10" ht="14.25" customHeight="1" x14ac:dyDescent="0.2">
      <c r="A80" s="232"/>
      <c r="B80" s="232"/>
      <c r="C80" s="237"/>
      <c r="D80" s="234"/>
      <c r="E80" s="233"/>
      <c r="F80" s="762"/>
      <c r="G80" s="762"/>
      <c r="H80" s="238"/>
      <c r="I80" s="239"/>
    </row>
    <row r="81" spans="1:10" s="189" customFormat="1" ht="30.75" thickBot="1" x14ac:dyDescent="0.3">
      <c r="A81" s="190" t="s">
        <v>709</v>
      </c>
      <c r="B81" s="190"/>
      <c r="C81" s="191" t="s">
        <v>773</v>
      </c>
      <c r="D81" s="220"/>
      <c r="F81" s="763"/>
      <c r="G81" s="763"/>
      <c r="H81" s="238"/>
      <c r="I81" s="239"/>
    </row>
    <row r="82" spans="1:10" ht="60" x14ac:dyDescent="0.25">
      <c r="A82" s="195" t="s">
        <v>774</v>
      </c>
      <c r="B82" s="196"/>
      <c r="C82" s="197" t="s">
        <v>775</v>
      </c>
      <c r="D82" s="198">
        <v>320</v>
      </c>
      <c r="E82" s="199" t="s">
        <v>23</v>
      </c>
      <c r="F82" s="754"/>
      <c r="G82" s="754"/>
      <c r="H82" s="200">
        <f t="shared" ref="H82:H86" si="10">ROUND(D82*F82,0)</f>
        <v>0</v>
      </c>
      <c r="I82" s="201">
        <f t="shared" ref="I82:I86" si="11">ROUND(D82*G82,0)</f>
        <v>0</v>
      </c>
    </row>
    <row r="83" spans="1:10" ht="60" x14ac:dyDescent="0.25">
      <c r="A83" s="202" t="s">
        <v>776</v>
      </c>
      <c r="B83" s="203"/>
      <c r="C83" s="204" t="s">
        <v>777</v>
      </c>
      <c r="D83" s="205">
        <v>80</v>
      </c>
      <c r="E83" s="206" t="s">
        <v>23</v>
      </c>
      <c r="F83" s="755"/>
      <c r="G83" s="755"/>
      <c r="H83" s="207">
        <f t="shared" si="10"/>
        <v>0</v>
      </c>
      <c r="I83" s="208">
        <f t="shared" si="11"/>
        <v>0</v>
      </c>
    </row>
    <row r="84" spans="1:10" s="183" customFormat="1" ht="60" x14ac:dyDescent="0.25">
      <c r="A84" s="202" t="s">
        <v>778</v>
      </c>
      <c r="B84" s="203"/>
      <c r="C84" s="204" t="s">
        <v>779</v>
      </c>
      <c r="D84" s="205">
        <v>50</v>
      </c>
      <c r="E84" s="206" t="s">
        <v>23</v>
      </c>
      <c r="F84" s="755"/>
      <c r="G84" s="755"/>
      <c r="H84" s="207">
        <f t="shared" si="10"/>
        <v>0</v>
      </c>
      <c r="I84" s="208">
        <f t="shared" si="11"/>
        <v>0</v>
      </c>
    </row>
    <row r="85" spans="1:10" ht="30" x14ac:dyDescent="0.25">
      <c r="A85" s="202" t="s">
        <v>780</v>
      </c>
      <c r="B85" s="203"/>
      <c r="C85" s="204" t="s">
        <v>781</v>
      </c>
      <c r="D85" s="205">
        <v>60</v>
      </c>
      <c r="E85" s="206" t="s">
        <v>18</v>
      </c>
      <c r="F85" s="755"/>
      <c r="G85" s="755"/>
      <c r="H85" s="207">
        <f t="shared" si="10"/>
        <v>0</v>
      </c>
      <c r="I85" s="208">
        <f t="shared" si="11"/>
        <v>0</v>
      </c>
    </row>
    <row r="86" spans="1:10" ht="15.75" thickBot="1" x14ac:dyDescent="0.3">
      <c r="A86" s="211" t="s">
        <v>782</v>
      </c>
      <c r="B86" s="212"/>
      <c r="C86" s="240" t="s">
        <v>783</v>
      </c>
      <c r="D86" s="241">
        <v>3</v>
      </c>
      <c r="E86" s="215" t="s">
        <v>18</v>
      </c>
      <c r="F86" s="757"/>
      <c r="G86" s="757"/>
      <c r="H86" s="216">
        <f t="shared" si="10"/>
        <v>0</v>
      </c>
      <c r="I86" s="217">
        <f t="shared" si="11"/>
        <v>0</v>
      </c>
    </row>
    <row r="87" spans="1:10" x14ac:dyDescent="0.2">
      <c r="A87" s="232"/>
      <c r="B87" s="232"/>
      <c r="C87" s="237"/>
      <c r="D87" s="234"/>
      <c r="E87" s="233"/>
      <c r="F87" s="762"/>
      <c r="G87" s="762"/>
      <c r="H87" s="194"/>
      <c r="I87" s="194"/>
    </row>
    <row r="88" spans="1:10" ht="30.75" thickBot="1" x14ac:dyDescent="0.3">
      <c r="A88" s="232" t="s">
        <v>709</v>
      </c>
      <c r="B88" s="232"/>
      <c r="C88" s="191" t="s">
        <v>784</v>
      </c>
      <c r="D88" s="220"/>
      <c r="E88" s="177"/>
      <c r="F88" s="764"/>
      <c r="G88" s="763"/>
      <c r="H88" s="194"/>
      <c r="I88" s="194"/>
      <c r="J88" s="228"/>
    </row>
    <row r="89" spans="1:10" ht="60" x14ac:dyDescent="0.25">
      <c r="A89" s="195" t="s">
        <v>785</v>
      </c>
      <c r="B89" s="196"/>
      <c r="C89" s="221" t="s">
        <v>786</v>
      </c>
      <c r="D89" s="222">
        <v>8</v>
      </c>
      <c r="E89" s="199" t="s">
        <v>18</v>
      </c>
      <c r="F89" s="754"/>
      <c r="G89" s="754"/>
      <c r="H89" s="200">
        <f t="shared" ref="H89:H96" si="12">ROUND(D89*F89,0)</f>
        <v>0</v>
      </c>
      <c r="I89" s="201">
        <f t="shared" ref="I89:I96" si="13">ROUND(D89*G89,0)</f>
        <v>0</v>
      </c>
      <c r="J89" s="228"/>
    </row>
    <row r="90" spans="1:10" ht="75" x14ac:dyDescent="0.25">
      <c r="A90" s="202" t="s">
        <v>787</v>
      </c>
      <c r="B90" s="203"/>
      <c r="C90" s="209" t="s">
        <v>788</v>
      </c>
      <c r="D90" s="210">
        <v>2</v>
      </c>
      <c r="E90" s="206" t="s">
        <v>18</v>
      </c>
      <c r="F90" s="755"/>
      <c r="G90" s="755"/>
      <c r="H90" s="207">
        <f t="shared" si="12"/>
        <v>0</v>
      </c>
      <c r="I90" s="208">
        <f t="shared" si="13"/>
        <v>0</v>
      </c>
      <c r="J90" s="228"/>
    </row>
    <row r="91" spans="1:10" ht="30" x14ac:dyDescent="0.25">
      <c r="A91" s="202" t="s">
        <v>789</v>
      </c>
      <c r="B91" s="203"/>
      <c r="C91" s="209" t="s">
        <v>790</v>
      </c>
      <c r="D91" s="210">
        <v>180</v>
      </c>
      <c r="E91" s="206" t="s">
        <v>23</v>
      </c>
      <c r="F91" s="755"/>
      <c r="G91" s="755"/>
      <c r="H91" s="207">
        <f t="shared" si="12"/>
        <v>0</v>
      </c>
      <c r="I91" s="208">
        <f t="shared" si="13"/>
        <v>0</v>
      </c>
      <c r="J91" s="228"/>
    </row>
    <row r="92" spans="1:10" ht="60" x14ac:dyDescent="0.25">
      <c r="A92" s="202" t="s">
        <v>791</v>
      </c>
      <c r="B92" s="203"/>
      <c r="C92" s="209" t="s">
        <v>792</v>
      </c>
      <c r="D92" s="210">
        <v>125</v>
      </c>
      <c r="E92" s="206" t="s">
        <v>23</v>
      </c>
      <c r="F92" s="755"/>
      <c r="G92" s="755"/>
      <c r="H92" s="207">
        <f t="shared" si="12"/>
        <v>0</v>
      </c>
      <c r="I92" s="208">
        <f t="shared" si="13"/>
        <v>0</v>
      </c>
      <c r="J92" s="228"/>
    </row>
    <row r="93" spans="1:10" ht="45" x14ac:dyDescent="0.25">
      <c r="A93" s="202" t="s">
        <v>793</v>
      </c>
      <c r="B93" s="203"/>
      <c r="C93" s="209" t="s">
        <v>794</v>
      </c>
      <c r="D93" s="210">
        <v>90</v>
      </c>
      <c r="E93" s="206" t="s">
        <v>23</v>
      </c>
      <c r="F93" s="755"/>
      <c r="G93" s="755"/>
      <c r="H93" s="207">
        <f t="shared" si="12"/>
        <v>0</v>
      </c>
      <c r="I93" s="208">
        <f t="shared" si="13"/>
        <v>0</v>
      </c>
    </row>
    <row r="94" spans="1:10" x14ac:dyDescent="0.25">
      <c r="A94" s="202" t="s">
        <v>795</v>
      </c>
      <c r="B94" s="203"/>
      <c r="C94" s="209" t="s">
        <v>796</v>
      </c>
      <c r="D94" s="210">
        <v>10</v>
      </c>
      <c r="E94" s="206" t="s">
        <v>18</v>
      </c>
      <c r="F94" s="755"/>
      <c r="G94" s="755"/>
      <c r="H94" s="207">
        <f t="shared" si="12"/>
        <v>0</v>
      </c>
      <c r="I94" s="208">
        <f t="shared" si="13"/>
        <v>0</v>
      </c>
      <c r="J94" s="228"/>
    </row>
    <row r="95" spans="1:10" x14ac:dyDescent="0.25">
      <c r="A95" s="202" t="s">
        <v>797</v>
      </c>
      <c r="B95" s="203"/>
      <c r="C95" s="209" t="s">
        <v>798</v>
      </c>
      <c r="D95" s="210">
        <v>2</v>
      </c>
      <c r="E95" s="206" t="s">
        <v>18</v>
      </c>
      <c r="F95" s="755"/>
      <c r="G95" s="755"/>
      <c r="H95" s="207">
        <f t="shared" si="12"/>
        <v>0</v>
      </c>
      <c r="I95" s="208">
        <f t="shared" si="13"/>
        <v>0</v>
      </c>
    </row>
    <row r="96" spans="1:10" ht="30.75" thickBot="1" x14ac:dyDescent="0.3">
      <c r="A96" s="211" t="s">
        <v>799</v>
      </c>
      <c r="B96" s="212"/>
      <c r="C96" s="213" t="s">
        <v>800</v>
      </c>
      <c r="D96" s="214">
        <v>1</v>
      </c>
      <c r="E96" s="215" t="s">
        <v>18</v>
      </c>
      <c r="F96" s="757"/>
      <c r="G96" s="757"/>
      <c r="H96" s="216">
        <f t="shared" si="12"/>
        <v>0</v>
      </c>
      <c r="I96" s="217">
        <f t="shared" si="13"/>
        <v>0</v>
      </c>
      <c r="J96" s="228"/>
    </row>
    <row r="97" spans="1:10" x14ac:dyDescent="0.2">
      <c r="A97" s="232"/>
      <c r="B97" s="232"/>
      <c r="C97" s="243"/>
      <c r="D97" s="244"/>
      <c r="E97" s="233"/>
      <c r="F97" s="762"/>
      <c r="G97" s="762"/>
      <c r="H97" s="194"/>
      <c r="I97" s="194"/>
      <c r="J97" s="228"/>
    </row>
    <row r="98" spans="1:10" s="183" customFormat="1" ht="15.75" thickBot="1" x14ac:dyDescent="0.3">
      <c r="A98" s="245"/>
      <c r="B98" s="232"/>
      <c r="C98" s="191" t="s">
        <v>801</v>
      </c>
      <c r="D98" s="192"/>
      <c r="E98" s="233"/>
      <c r="F98" s="762"/>
      <c r="G98" s="762"/>
      <c r="H98" s="194"/>
      <c r="I98" s="194"/>
      <c r="J98" s="246"/>
    </row>
    <row r="99" spans="1:10" s="183" customFormat="1" ht="30" x14ac:dyDescent="0.25">
      <c r="A99" s="195" t="s">
        <v>802</v>
      </c>
      <c r="B99" s="196"/>
      <c r="C99" s="221" t="s">
        <v>803</v>
      </c>
      <c r="D99" s="222">
        <v>1</v>
      </c>
      <c r="E99" s="199" t="s">
        <v>13</v>
      </c>
      <c r="F99" s="754"/>
      <c r="G99" s="754"/>
      <c r="H99" s="200">
        <f t="shared" ref="H99:H102" si="14">ROUND(D99*F99,0)</f>
        <v>0</v>
      </c>
      <c r="I99" s="201">
        <f t="shared" ref="I99:I102" si="15">ROUND(D99*G99,0)</f>
        <v>0</v>
      </c>
      <c r="J99" s="228"/>
    </row>
    <row r="100" spans="1:10" x14ac:dyDescent="0.25">
      <c r="A100" s="202" t="s">
        <v>804</v>
      </c>
      <c r="B100" s="203"/>
      <c r="C100" s="223" t="s">
        <v>805</v>
      </c>
      <c r="D100" s="210">
        <v>1562</v>
      </c>
      <c r="E100" s="206" t="s">
        <v>98</v>
      </c>
      <c r="F100" s="756"/>
      <c r="G100" s="756"/>
      <c r="H100" s="207">
        <f t="shared" si="14"/>
        <v>0</v>
      </c>
      <c r="I100" s="208">
        <f t="shared" si="15"/>
        <v>0</v>
      </c>
      <c r="J100" s="224"/>
    </row>
    <row r="101" spans="1:10" x14ac:dyDescent="0.25">
      <c r="A101" s="202" t="s">
        <v>806</v>
      </c>
      <c r="B101" s="203"/>
      <c r="C101" s="206" t="s">
        <v>807</v>
      </c>
      <c r="D101" s="205">
        <v>4</v>
      </c>
      <c r="E101" s="206" t="s">
        <v>18</v>
      </c>
      <c r="F101" s="755"/>
      <c r="G101" s="755"/>
      <c r="H101" s="207">
        <f t="shared" si="14"/>
        <v>0</v>
      </c>
      <c r="I101" s="208">
        <f t="shared" si="15"/>
        <v>0</v>
      </c>
    </row>
    <row r="102" spans="1:10" ht="15.75" thickBot="1" x14ac:dyDescent="0.3">
      <c r="A102" s="211" t="s">
        <v>808</v>
      </c>
      <c r="B102" s="212"/>
      <c r="C102" s="215" t="s">
        <v>809</v>
      </c>
      <c r="D102" s="241">
        <v>30</v>
      </c>
      <c r="E102" s="215" t="s">
        <v>18</v>
      </c>
      <c r="F102" s="757"/>
      <c r="G102" s="757"/>
      <c r="H102" s="216">
        <f t="shared" si="14"/>
        <v>0</v>
      </c>
      <c r="I102" s="217">
        <f t="shared" si="15"/>
        <v>0</v>
      </c>
    </row>
    <row r="103" spans="1:10" s="183" customFormat="1" x14ac:dyDescent="0.2">
      <c r="A103" s="232"/>
      <c r="B103" s="232"/>
      <c r="C103" s="243"/>
      <c r="D103" s="244"/>
      <c r="E103" s="233"/>
      <c r="F103" s="762"/>
      <c r="G103" s="762"/>
      <c r="H103" s="194"/>
      <c r="I103" s="194"/>
      <c r="J103" s="228"/>
    </row>
    <row r="104" spans="1:10" s="189" customFormat="1" ht="15.75" thickBot="1" x14ac:dyDescent="0.3">
      <c r="A104" s="232" t="s">
        <v>709</v>
      </c>
      <c r="B104" s="232"/>
      <c r="C104" s="191" t="s">
        <v>810</v>
      </c>
      <c r="D104" s="220"/>
      <c r="E104" s="247"/>
      <c r="F104" s="764"/>
      <c r="G104" s="763"/>
      <c r="H104" s="194"/>
      <c r="I104" s="194"/>
    </row>
    <row r="105" spans="1:10" x14ac:dyDescent="0.25">
      <c r="A105" s="195" t="s">
        <v>811</v>
      </c>
      <c r="B105" s="196"/>
      <c r="C105" s="197" t="s">
        <v>812</v>
      </c>
      <c r="D105" s="198">
        <v>1</v>
      </c>
      <c r="E105" s="199" t="s">
        <v>18</v>
      </c>
      <c r="F105" s="754"/>
      <c r="G105" s="754"/>
      <c r="H105" s="200">
        <f t="shared" ref="H105:H107" si="16">ROUND(D105*F105,0)</f>
        <v>0</v>
      </c>
      <c r="I105" s="201">
        <f t="shared" ref="I105:I107" si="17">ROUND(D105*G105,0)</f>
        <v>0</v>
      </c>
    </row>
    <row r="106" spans="1:10" x14ac:dyDescent="0.25">
      <c r="A106" s="202" t="s">
        <v>813</v>
      </c>
      <c r="B106" s="203"/>
      <c r="C106" s="204" t="s">
        <v>814</v>
      </c>
      <c r="D106" s="205">
        <v>1</v>
      </c>
      <c r="E106" s="206" t="s">
        <v>18</v>
      </c>
      <c r="F106" s="755"/>
      <c r="G106" s="755"/>
      <c r="H106" s="207">
        <f t="shared" si="16"/>
        <v>0</v>
      </c>
      <c r="I106" s="208">
        <f t="shared" si="17"/>
        <v>0</v>
      </c>
    </row>
    <row r="107" spans="1:10" ht="30.75" thickBot="1" x14ac:dyDescent="0.3">
      <c r="A107" s="211" t="s">
        <v>815</v>
      </c>
      <c r="B107" s="212"/>
      <c r="C107" s="240" t="s">
        <v>816</v>
      </c>
      <c r="D107" s="241">
        <v>1</v>
      </c>
      <c r="E107" s="215" t="s">
        <v>18</v>
      </c>
      <c r="F107" s="757"/>
      <c r="G107" s="757"/>
      <c r="H107" s="216">
        <f t="shared" si="16"/>
        <v>0</v>
      </c>
      <c r="I107" s="217">
        <f t="shared" si="17"/>
        <v>0</v>
      </c>
    </row>
    <row r="108" spans="1:10" ht="15.95" thickBot="1" x14ac:dyDescent="0.25">
      <c r="A108" s="232"/>
      <c r="B108" s="232"/>
      <c r="C108" s="237"/>
      <c r="D108" s="234"/>
      <c r="E108" s="233"/>
      <c r="F108" s="194"/>
      <c r="G108" s="242"/>
      <c r="H108" s="238"/>
      <c r="I108" s="239"/>
    </row>
    <row r="109" spans="1:10" ht="15.75" thickBot="1" x14ac:dyDescent="0.3">
      <c r="A109" s="248"/>
      <c r="B109" s="249"/>
      <c r="C109" s="250"/>
      <c r="D109" s="250"/>
      <c r="E109" s="251"/>
      <c r="F109" s="250"/>
      <c r="G109" s="250"/>
      <c r="H109" s="250" t="s">
        <v>615</v>
      </c>
      <c r="I109" s="252" t="s">
        <v>616</v>
      </c>
    </row>
    <row r="110" spans="1:10" ht="15.75" thickBot="1" x14ac:dyDescent="0.3">
      <c r="A110" s="253"/>
      <c r="B110" s="254"/>
      <c r="C110" s="255" t="s">
        <v>817</v>
      </c>
      <c r="D110" s="256"/>
      <c r="E110" s="255"/>
      <c r="F110" s="257"/>
      <c r="G110" s="257"/>
      <c r="H110" s="258">
        <f>SUM(H5:H108)</f>
        <v>0</v>
      </c>
      <c r="I110" s="259">
        <f>SUM(I5:I108)</f>
        <v>0</v>
      </c>
    </row>
    <row r="111" spans="1:10" ht="15.75" thickBot="1" x14ac:dyDescent="0.3">
      <c r="A111" s="248"/>
      <c r="B111" s="249"/>
      <c r="C111" s="260" t="s">
        <v>818</v>
      </c>
      <c r="D111" s="261"/>
      <c r="E111" s="260"/>
      <c r="F111" s="262"/>
      <c r="G111" s="262"/>
      <c r="H111" s="656">
        <f>SUM(H110:I110)</f>
        <v>0</v>
      </c>
      <c r="I111" s="657"/>
    </row>
    <row r="114" spans="9:9" x14ac:dyDescent="0.2">
      <c r="I114" s="263"/>
    </row>
  </sheetData>
  <sheetProtection password="CF63" sheet="1" objects="1" scenarios="1" formatCells="0" formatColumns="0" formatRows="0"/>
  <mergeCells count="2">
    <mergeCell ref="A4:I4"/>
    <mergeCell ref="H111:I111"/>
  </mergeCells>
  <pageMargins left="0.25" right="0.25" top="0.75" bottom="0.75" header="0.3" footer="0.3"/>
  <pageSetup paperSize="9" scale="97" orientation="landscape" r:id="rId1"/>
  <rowBreaks count="2" manualBreakCount="2">
    <brk id="33" max="8" man="1"/>
    <brk id="90"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IU49"/>
  <sheetViews>
    <sheetView view="pageBreakPreview" zoomScale="75" zoomScaleNormal="110" zoomScaleSheetLayoutView="75" zoomScalePageLayoutView="110" workbookViewId="0">
      <selection activeCell="F9" sqref="F9"/>
    </sheetView>
  </sheetViews>
  <sheetFormatPr defaultColWidth="12.140625" defaultRowHeight="12.75" x14ac:dyDescent="0.2"/>
  <cols>
    <col min="1" max="1" width="4.28515625" style="282" customWidth="1"/>
    <col min="2" max="2" width="0" style="264" hidden="1" customWidth="1"/>
    <col min="3" max="3" width="45.7109375" style="264" customWidth="1"/>
    <col min="4" max="4" width="9.42578125" style="283" customWidth="1"/>
    <col min="5" max="5" width="4.42578125" style="283" customWidth="1"/>
    <col min="6" max="9" width="12.42578125" style="284" customWidth="1"/>
    <col min="10" max="254" width="11.42578125" style="264" customWidth="1"/>
    <col min="255" max="16384" width="12.140625" style="264"/>
  </cols>
  <sheetData>
    <row r="1" spans="1:255" ht="15" x14ac:dyDescent="0.2">
      <c r="A1" s="662" t="s">
        <v>819</v>
      </c>
      <c r="B1" s="662"/>
      <c r="C1" s="662"/>
      <c r="D1" s="662"/>
      <c r="E1" s="662"/>
      <c r="F1" s="662"/>
      <c r="G1" s="662"/>
      <c r="H1" s="662"/>
      <c r="I1" s="662"/>
      <c r="IU1" s="265"/>
    </row>
    <row r="2" spans="1:255" ht="15.95" x14ac:dyDescent="0.15">
      <c r="A2" s="662" t="s">
        <v>820</v>
      </c>
      <c r="B2" s="662"/>
      <c r="C2" s="662"/>
      <c r="D2" s="662"/>
      <c r="E2" s="662"/>
      <c r="F2" s="662"/>
      <c r="G2" s="662"/>
      <c r="H2" s="662"/>
      <c r="I2" s="662"/>
      <c r="IU2" s="265"/>
    </row>
    <row r="3" spans="1:255" ht="45.6" customHeight="1" x14ac:dyDescent="0.2">
      <c r="A3" s="662" t="s">
        <v>821</v>
      </c>
      <c r="B3" s="662"/>
      <c r="C3" s="662"/>
      <c r="D3" s="662"/>
      <c r="E3" s="662"/>
      <c r="F3" s="662"/>
      <c r="G3" s="662"/>
      <c r="H3" s="662"/>
      <c r="I3" s="662"/>
      <c r="IU3" s="265"/>
    </row>
    <row r="4" spans="1:255" ht="40.5" customHeight="1" x14ac:dyDescent="0.15">
      <c r="A4" s="663">
        <v>43036</v>
      </c>
      <c r="B4" s="663"/>
      <c r="C4" s="663"/>
      <c r="D4" s="663"/>
      <c r="E4" s="663"/>
      <c r="F4" s="663"/>
      <c r="G4" s="663"/>
      <c r="H4" s="663"/>
      <c r="I4" s="663"/>
      <c r="IU4" s="265"/>
    </row>
    <row r="5" spans="1:255" s="265" customFormat="1" ht="27.6" customHeight="1" x14ac:dyDescent="0.25">
      <c r="A5" s="266" t="s">
        <v>3</v>
      </c>
      <c r="B5" s="267" t="s">
        <v>822</v>
      </c>
      <c r="C5" s="268" t="s">
        <v>287</v>
      </c>
      <c r="D5" s="268" t="s">
        <v>612</v>
      </c>
      <c r="E5" s="268" t="s">
        <v>823</v>
      </c>
      <c r="F5" s="269" t="s">
        <v>8</v>
      </c>
      <c r="G5" s="269" t="s">
        <v>824</v>
      </c>
      <c r="H5" s="270" t="s">
        <v>10</v>
      </c>
      <c r="I5" s="270" t="s">
        <v>825</v>
      </c>
    </row>
    <row r="6" spans="1:255" s="265" customFormat="1" ht="25.5" customHeight="1" x14ac:dyDescent="0.25">
      <c r="A6" s="664" t="s">
        <v>826</v>
      </c>
      <c r="B6" s="664"/>
      <c r="C6" s="664"/>
      <c r="D6" s="664"/>
      <c r="E6" s="664"/>
      <c r="F6" s="664"/>
      <c r="G6" s="664"/>
      <c r="H6" s="664"/>
      <c r="I6" s="664"/>
    </row>
    <row r="7" spans="1:255" ht="38.25" x14ac:dyDescent="0.25">
      <c r="A7" s="271">
        <v>1</v>
      </c>
      <c r="B7" s="272"/>
      <c r="C7" s="273" t="s">
        <v>827</v>
      </c>
      <c r="D7" s="274">
        <v>3</v>
      </c>
      <c r="E7" s="274" t="s">
        <v>18</v>
      </c>
      <c r="F7" s="765"/>
      <c r="G7" s="766"/>
      <c r="H7" s="277">
        <f t="shared" ref="H7" si="0">ROUND(D7*F7,0)</f>
        <v>0</v>
      </c>
      <c r="I7" s="277">
        <f t="shared" ref="I7" si="1">ROUND(D7*G7,0)</f>
        <v>0</v>
      </c>
    </row>
    <row r="8" spans="1:255" ht="21.95" hidden="1" x14ac:dyDescent="0.15">
      <c r="A8" s="271">
        <v>2</v>
      </c>
      <c r="B8" s="272"/>
      <c r="C8" s="273" t="s">
        <v>828</v>
      </c>
      <c r="D8" s="274">
        <v>0</v>
      </c>
      <c r="E8" s="274" t="s">
        <v>18</v>
      </c>
      <c r="F8" s="765"/>
      <c r="G8" s="765"/>
      <c r="H8" s="277"/>
      <c r="I8" s="277"/>
    </row>
    <row r="9" spans="1:255" ht="38.25" x14ac:dyDescent="0.25">
      <c r="A9" s="271">
        <v>2</v>
      </c>
      <c r="B9" s="272"/>
      <c r="C9" s="273" t="s">
        <v>829</v>
      </c>
      <c r="D9" s="274">
        <f>D7-D8</f>
        <v>3</v>
      </c>
      <c r="E9" s="274" t="s">
        <v>18</v>
      </c>
      <c r="F9" s="765"/>
      <c r="G9" s="766"/>
      <c r="H9" s="277">
        <f t="shared" ref="H9:H36" si="2">ROUND(D9*F9,0)</f>
        <v>0</v>
      </c>
      <c r="I9" s="277">
        <f t="shared" ref="I9:I36" si="3">ROUND(D9*G9,0)</f>
        <v>0</v>
      </c>
    </row>
    <row r="10" spans="1:255" s="278" customFormat="1" ht="13.5" x14ac:dyDescent="0.25">
      <c r="A10" s="271">
        <v>3</v>
      </c>
      <c r="B10" s="272"/>
      <c r="C10" s="273" t="s">
        <v>830</v>
      </c>
      <c r="D10" s="274">
        <v>25</v>
      </c>
      <c r="E10" s="274" t="s">
        <v>23</v>
      </c>
      <c r="F10" s="765"/>
      <c r="G10" s="765"/>
      <c r="H10" s="277">
        <f t="shared" si="2"/>
        <v>0</v>
      </c>
      <c r="I10" s="277">
        <f t="shared" si="3"/>
        <v>0</v>
      </c>
    </row>
    <row r="11" spans="1:255" ht="25.5" x14ac:dyDescent="0.25">
      <c r="A11" s="271">
        <v>4</v>
      </c>
      <c r="B11" s="272"/>
      <c r="C11" s="273" t="s">
        <v>831</v>
      </c>
      <c r="D11" s="274">
        <v>1</v>
      </c>
      <c r="E11" s="274" t="s">
        <v>18</v>
      </c>
      <c r="F11" s="765"/>
      <c r="G11" s="766"/>
      <c r="H11" s="277">
        <f t="shared" si="2"/>
        <v>0</v>
      </c>
      <c r="I11" s="277">
        <f t="shared" si="3"/>
        <v>0</v>
      </c>
    </row>
    <row r="12" spans="1:255" ht="25.5" hidden="1" x14ac:dyDescent="0.25">
      <c r="A12" s="271">
        <v>3</v>
      </c>
      <c r="B12" s="272"/>
      <c r="C12" s="273" t="s">
        <v>832</v>
      </c>
      <c r="D12" s="274"/>
      <c r="E12" s="274" t="s">
        <v>18</v>
      </c>
      <c r="F12" s="765"/>
      <c r="G12" s="766"/>
      <c r="H12" s="277">
        <f t="shared" si="2"/>
        <v>0</v>
      </c>
      <c r="I12" s="277">
        <f t="shared" si="3"/>
        <v>0</v>
      </c>
    </row>
    <row r="13" spans="1:255" ht="25.5" x14ac:dyDescent="0.25">
      <c r="A13" s="271">
        <v>5</v>
      </c>
      <c r="B13" s="272"/>
      <c r="C13" s="273" t="s">
        <v>833</v>
      </c>
      <c r="D13" s="274">
        <v>1</v>
      </c>
      <c r="E13" s="274" t="s">
        <v>18</v>
      </c>
      <c r="F13" s="765"/>
      <c r="G13" s="766"/>
      <c r="H13" s="277">
        <f t="shared" si="2"/>
        <v>0</v>
      </c>
      <c r="I13" s="277">
        <f t="shared" si="3"/>
        <v>0</v>
      </c>
    </row>
    <row r="14" spans="1:255" ht="25.5" hidden="1" x14ac:dyDescent="0.25">
      <c r="A14" s="271">
        <v>8</v>
      </c>
      <c r="B14" s="272"/>
      <c r="C14" s="273" t="s">
        <v>834</v>
      </c>
      <c r="D14" s="274">
        <v>0</v>
      </c>
      <c r="E14" s="274" t="s">
        <v>18</v>
      </c>
      <c r="F14" s="765"/>
      <c r="G14" s="766"/>
      <c r="H14" s="277">
        <f t="shared" si="2"/>
        <v>0</v>
      </c>
      <c r="I14" s="277">
        <f t="shared" si="3"/>
        <v>0</v>
      </c>
    </row>
    <row r="15" spans="1:255" ht="25.5" x14ac:dyDescent="0.25">
      <c r="A15" s="271">
        <v>6</v>
      </c>
      <c r="B15" s="272"/>
      <c r="C15" s="273" t="s">
        <v>835</v>
      </c>
      <c r="D15" s="274">
        <v>1</v>
      </c>
      <c r="E15" s="274" t="s">
        <v>18</v>
      </c>
      <c r="F15" s="765"/>
      <c r="G15" s="766"/>
      <c r="H15" s="277">
        <f t="shared" si="2"/>
        <v>0</v>
      </c>
      <c r="I15" s="277">
        <f t="shared" si="3"/>
        <v>0</v>
      </c>
    </row>
    <row r="16" spans="1:255" ht="25.5" hidden="1" x14ac:dyDescent="0.25">
      <c r="A16" s="271">
        <v>6</v>
      </c>
      <c r="B16" s="272"/>
      <c r="C16" s="273" t="s">
        <v>836</v>
      </c>
      <c r="D16" s="274">
        <v>0</v>
      </c>
      <c r="E16" s="274" t="s">
        <v>18</v>
      </c>
      <c r="F16" s="765"/>
      <c r="G16" s="766"/>
      <c r="H16" s="277">
        <f t="shared" si="2"/>
        <v>0</v>
      </c>
      <c r="I16" s="277">
        <f t="shared" si="3"/>
        <v>0</v>
      </c>
    </row>
    <row r="17" spans="1:9" ht="25.5" x14ac:dyDescent="0.25">
      <c r="A17" s="271">
        <v>7</v>
      </c>
      <c r="B17" s="272"/>
      <c r="C17" s="273" t="s">
        <v>837</v>
      </c>
      <c r="D17" s="274">
        <v>3</v>
      </c>
      <c r="E17" s="274" t="s">
        <v>18</v>
      </c>
      <c r="F17" s="765"/>
      <c r="G17" s="766"/>
      <c r="H17" s="277">
        <f t="shared" si="2"/>
        <v>0</v>
      </c>
      <c r="I17" s="277">
        <f t="shared" si="3"/>
        <v>0</v>
      </c>
    </row>
    <row r="18" spans="1:9" ht="38.25" hidden="1" x14ac:dyDescent="0.25">
      <c r="A18" s="271">
        <v>12</v>
      </c>
      <c r="B18" s="272"/>
      <c r="C18" s="273" t="s">
        <v>838</v>
      </c>
      <c r="D18" s="274">
        <v>0</v>
      </c>
      <c r="E18" s="274" t="s">
        <v>18</v>
      </c>
      <c r="F18" s="765"/>
      <c r="G18" s="766"/>
      <c r="H18" s="277">
        <f t="shared" si="2"/>
        <v>0</v>
      </c>
      <c r="I18" s="277">
        <f t="shared" si="3"/>
        <v>0</v>
      </c>
    </row>
    <row r="19" spans="1:9" ht="25.5" hidden="1" x14ac:dyDescent="0.25">
      <c r="A19" s="271">
        <v>8</v>
      </c>
      <c r="B19" s="272"/>
      <c r="C19" s="273" t="s">
        <v>839</v>
      </c>
      <c r="D19" s="274"/>
      <c r="E19" s="274" t="s">
        <v>18</v>
      </c>
      <c r="F19" s="765"/>
      <c r="G19" s="766"/>
      <c r="H19" s="277">
        <f t="shared" si="2"/>
        <v>0</v>
      </c>
      <c r="I19" s="277">
        <f t="shared" si="3"/>
        <v>0</v>
      </c>
    </row>
    <row r="20" spans="1:9" ht="24.95" customHeight="1" x14ac:dyDescent="0.25">
      <c r="A20" s="271">
        <v>8</v>
      </c>
      <c r="B20" s="272"/>
      <c r="C20" s="273" t="s">
        <v>840</v>
      </c>
      <c r="D20" s="274">
        <f>TŰZJELZŐ!D12</f>
        <v>6</v>
      </c>
      <c r="E20" s="274" t="s">
        <v>18</v>
      </c>
      <c r="F20" s="765"/>
      <c r="G20" s="766"/>
      <c r="H20" s="277">
        <f t="shared" si="2"/>
        <v>0</v>
      </c>
      <c r="I20" s="277">
        <f t="shared" si="3"/>
        <v>0</v>
      </c>
    </row>
    <row r="21" spans="1:9" ht="38.25" hidden="1" x14ac:dyDescent="0.25">
      <c r="A21" s="271">
        <v>15</v>
      </c>
      <c r="B21" s="272"/>
      <c r="C21" s="273" t="s">
        <v>841</v>
      </c>
      <c r="D21" s="274">
        <v>0</v>
      </c>
      <c r="E21" s="274" t="s">
        <v>18</v>
      </c>
      <c r="F21" s="765"/>
      <c r="G21" s="766"/>
      <c r="H21" s="277">
        <f t="shared" si="2"/>
        <v>0</v>
      </c>
      <c r="I21" s="277">
        <f t="shared" si="3"/>
        <v>0</v>
      </c>
    </row>
    <row r="22" spans="1:9" ht="25.5" x14ac:dyDescent="0.25">
      <c r="A22" s="271">
        <v>9</v>
      </c>
      <c r="B22" s="272"/>
      <c r="C22" s="273" t="s">
        <v>842</v>
      </c>
      <c r="D22" s="274">
        <v>2</v>
      </c>
      <c r="E22" s="274" t="s">
        <v>18</v>
      </c>
      <c r="F22" s="765"/>
      <c r="G22" s="766"/>
      <c r="H22" s="277">
        <f t="shared" si="2"/>
        <v>0</v>
      </c>
      <c r="I22" s="277">
        <f t="shared" si="3"/>
        <v>0</v>
      </c>
    </row>
    <row r="23" spans="1:9" ht="21.6" customHeight="1" x14ac:dyDescent="0.25">
      <c r="A23" s="271">
        <v>10</v>
      </c>
      <c r="B23" s="272"/>
      <c r="C23" s="273" t="s">
        <v>843</v>
      </c>
      <c r="D23" s="274">
        <v>2</v>
      </c>
      <c r="E23" s="274" t="s">
        <v>18</v>
      </c>
      <c r="F23" s="765"/>
      <c r="G23" s="766"/>
      <c r="H23" s="277">
        <f t="shared" si="2"/>
        <v>0</v>
      </c>
      <c r="I23" s="277">
        <f t="shared" si="3"/>
        <v>0</v>
      </c>
    </row>
    <row r="24" spans="1:9" ht="24.95" customHeight="1" x14ac:dyDescent="0.25">
      <c r="A24" s="271">
        <v>11</v>
      </c>
      <c r="B24" s="272"/>
      <c r="C24" s="273" t="s">
        <v>844</v>
      </c>
      <c r="D24" s="274">
        <v>2</v>
      </c>
      <c r="E24" s="274" t="s">
        <v>18</v>
      </c>
      <c r="F24" s="765"/>
      <c r="G24" s="766"/>
      <c r="H24" s="277">
        <f t="shared" si="2"/>
        <v>0</v>
      </c>
      <c r="I24" s="277">
        <f t="shared" si="3"/>
        <v>0</v>
      </c>
    </row>
    <row r="25" spans="1:9" ht="24.95" hidden="1" customHeight="1" x14ac:dyDescent="0.25">
      <c r="A25" s="271">
        <v>13</v>
      </c>
      <c r="B25" s="272"/>
      <c r="C25" s="273" t="s">
        <v>845</v>
      </c>
      <c r="D25" s="274">
        <v>0</v>
      </c>
      <c r="E25" s="274" t="s">
        <v>18</v>
      </c>
      <c r="F25" s="765"/>
      <c r="G25" s="766"/>
      <c r="H25" s="277">
        <f t="shared" si="2"/>
        <v>0</v>
      </c>
      <c r="I25" s="277">
        <f t="shared" si="3"/>
        <v>0</v>
      </c>
    </row>
    <row r="26" spans="1:9" ht="24.95" hidden="1" customHeight="1" x14ac:dyDescent="0.25">
      <c r="A26" s="271">
        <v>14</v>
      </c>
      <c r="B26" s="272"/>
      <c r="C26" s="273" t="s">
        <v>846</v>
      </c>
      <c r="D26" s="274">
        <v>0</v>
      </c>
      <c r="E26" s="274" t="s">
        <v>18</v>
      </c>
      <c r="F26" s="765"/>
      <c r="G26" s="766"/>
      <c r="H26" s="277">
        <f t="shared" si="2"/>
        <v>0</v>
      </c>
      <c r="I26" s="277">
        <f t="shared" si="3"/>
        <v>0</v>
      </c>
    </row>
    <row r="27" spans="1:9" ht="24.95" hidden="1" customHeight="1" x14ac:dyDescent="0.25">
      <c r="A27" s="271">
        <v>15</v>
      </c>
      <c r="B27" s="272"/>
      <c r="C27" s="273" t="s">
        <v>847</v>
      </c>
      <c r="D27" s="274">
        <v>0</v>
      </c>
      <c r="E27" s="274" t="s">
        <v>18</v>
      </c>
      <c r="F27" s="765"/>
      <c r="G27" s="766"/>
      <c r="H27" s="277">
        <f t="shared" si="2"/>
        <v>0</v>
      </c>
      <c r="I27" s="277">
        <f t="shared" si="3"/>
        <v>0</v>
      </c>
    </row>
    <row r="28" spans="1:9" s="278" customFormat="1" ht="24.95" hidden="1" customHeight="1" x14ac:dyDescent="0.25">
      <c r="A28" s="271">
        <v>12</v>
      </c>
      <c r="B28" s="272"/>
      <c r="C28" s="273" t="s">
        <v>848</v>
      </c>
      <c r="D28" s="274">
        <v>0</v>
      </c>
      <c r="E28" s="274" t="s">
        <v>18</v>
      </c>
      <c r="F28" s="765"/>
      <c r="G28" s="766"/>
      <c r="H28" s="277">
        <f t="shared" si="2"/>
        <v>0</v>
      </c>
      <c r="I28" s="277">
        <f t="shared" si="3"/>
        <v>0</v>
      </c>
    </row>
    <row r="29" spans="1:9" s="278" customFormat="1" ht="24.95" hidden="1" customHeight="1" x14ac:dyDescent="0.25">
      <c r="A29" s="271">
        <v>22</v>
      </c>
      <c r="B29" s="272"/>
      <c r="C29" s="273" t="s">
        <v>849</v>
      </c>
      <c r="D29" s="274"/>
      <c r="E29" s="274" t="s">
        <v>18</v>
      </c>
      <c r="F29" s="765"/>
      <c r="G29" s="766"/>
      <c r="H29" s="277">
        <f t="shared" si="2"/>
        <v>0</v>
      </c>
      <c r="I29" s="277">
        <f t="shared" si="3"/>
        <v>0</v>
      </c>
    </row>
    <row r="30" spans="1:9" s="278" customFormat="1" ht="24.95" customHeight="1" x14ac:dyDescent="0.25">
      <c r="A30" s="271">
        <v>13</v>
      </c>
      <c r="B30" s="272"/>
      <c r="C30" s="273" t="s">
        <v>850</v>
      </c>
      <c r="D30" s="274">
        <v>1</v>
      </c>
      <c r="E30" s="274" t="s">
        <v>18</v>
      </c>
      <c r="F30" s="765"/>
      <c r="G30" s="766"/>
      <c r="H30" s="277">
        <f t="shared" si="2"/>
        <v>0</v>
      </c>
      <c r="I30" s="277">
        <f t="shared" si="3"/>
        <v>0</v>
      </c>
    </row>
    <row r="31" spans="1:9" s="278" customFormat="1" ht="24.95" customHeight="1" x14ac:dyDescent="0.25">
      <c r="A31" s="271">
        <v>14</v>
      </c>
      <c r="B31" s="272"/>
      <c r="C31" s="273" t="s">
        <v>851</v>
      </c>
      <c r="D31" s="274">
        <v>2</v>
      </c>
      <c r="E31" s="274" t="s">
        <v>18</v>
      </c>
      <c r="F31" s="765"/>
      <c r="G31" s="766"/>
      <c r="H31" s="277">
        <f t="shared" si="2"/>
        <v>0</v>
      </c>
      <c r="I31" s="277">
        <f t="shared" si="3"/>
        <v>0</v>
      </c>
    </row>
    <row r="32" spans="1:9" s="278" customFormat="1" ht="24.95" hidden="1" customHeight="1" x14ac:dyDescent="0.25">
      <c r="A32" s="271">
        <v>25</v>
      </c>
      <c r="B32" s="272"/>
      <c r="C32" s="273" t="s">
        <v>852</v>
      </c>
      <c r="D32" s="274"/>
      <c r="E32" s="274" t="s">
        <v>18</v>
      </c>
      <c r="F32" s="765"/>
      <c r="G32" s="766"/>
      <c r="H32" s="277">
        <f t="shared" si="2"/>
        <v>0</v>
      </c>
      <c r="I32" s="277">
        <f t="shared" si="3"/>
        <v>0</v>
      </c>
    </row>
    <row r="33" spans="1:9" s="278" customFormat="1" ht="24.95" customHeight="1" x14ac:dyDescent="0.25">
      <c r="A33" s="271">
        <v>15</v>
      </c>
      <c r="B33" s="272"/>
      <c r="C33" s="273" t="s">
        <v>853</v>
      </c>
      <c r="D33" s="274">
        <v>1</v>
      </c>
      <c r="E33" s="274" t="s">
        <v>18</v>
      </c>
      <c r="F33" s="765"/>
      <c r="G33" s="766"/>
      <c r="H33" s="277">
        <f t="shared" si="2"/>
        <v>0</v>
      </c>
      <c r="I33" s="277">
        <f t="shared" si="3"/>
        <v>0</v>
      </c>
    </row>
    <row r="34" spans="1:9" ht="24.95" customHeight="1" x14ac:dyDescent="0.25">
      <c r="A34" s="271">
        <v>16</v>
      </c>
      <c r="B34" s="272"/>
      <c r="C34" s="273" t="s">
        <v>854</v>
      </c>
      <c r="D34" s="274">
        <v>2</v>
      </c>
      <c r="E34" s="274" t="s">
        <v>18</v>
      </c>
      <c r="F34" s="765"/>
      <c r="G34" s="766"/>
      <c r="H34" s="277">
        <f t="shared" si="2"/>
        <v>0</v>
      </c>
      <c r="I34" s="277">
        <f t="shared" si="3"/>
        <v>0</v>
      </c>
    </row>
    <row r="35" spans="1:9" ht="24.95" hidden="1" customHeight="1" x14ac:dyDescent="0.25">
      <c r="A35" s="271">
        <v>21</v>
      </c>
      <c r="B35" s="272"/>
      <c r="C35" s="273" t="s">
        <v>855</v>
      </c>
      <c r="D35" s="274">
        <v>0</v>
      </c>
      <c r="E35" s="274" t="s">
        <v>18</v>
      </c>
      <c r="F35" s="765"/>
      <c r="G35" s="766"/>
      <c r="H35" s="277">
        <f t="shared" si="2"/>
        <v>0</v>
      </c>
      <c r="I35" s="277">
        <f t="shared" si="3"/>
        <v>0</v>
      </c>
    </row>
    <row r="36" spans="1:9" ht="24.95" customHeight="1" x14ac:dyDescent="0.25">
      <c r="A36" s="271">
        <v>17</v>
      </c>
      <c r="B36" s="272"/>
      <c r="C36" s="273" t="s">
        <v>856</v>
      </c>
      <c r="D36" s="274">
        <v>1</v>
      </c>
      <c r="E36" s="274" t="s">
        <v>18</v>
      </c>
      <c r="F36" s="765"/>
      <c r="G36" s="766"/>
      <c r="H36" s="277">
        <f t="shared" si="2"/>
        <v>0</v>
      </c>
      <c r="I36" s="277">
        <f t="shared" si="3"/>
        <v>0</v>
      </c>
    </row>
    <row r="37" spans="1:9" ht="21.95" hidden="1" x14ac:dyDescent="0.15">
      <c r="A37" s="271">
        <v>18</v>
      </c>
      <c r="B37" s="272"/>
      <c r="C37" s="273" t="s">
        <v>857</v>
      </c>
      <c r="D37" s="274">
        <f>D39-D38</f>
        <v>0</v>
      </c>
      <c r="E37" s="274" t="s">
        <v>18</v>
      </c>
      <c r="F37" s="275"/>
      <c r="G37" s="276"/>
      <c r="H37" s="279"/>
      <c r="I37" s="279"/>
    </row>
    <row r="38" spans="1:9" ht="21.95" hidden="1" x14ac:dyDescent="0.15">
      <c r="A38" s="271">
        <v>24</v>
      </c>
      <c r="B38" s="272"/>
      <c r="C38" s="273" t="s">
        <v>858</v>
      </c>
      <c r="D38" s="274">
        <v>0</v>
      </c>
      <c r="E38" s="274" t="s">
        <v>18</v>
      </c>
      <c r="F38" s="275"/>
      <c r="G38" s="276"/>
      <c r="H38" s="279"/>
      <c r="I38" s="279"/>
    </row>
    <row r="39" spans="1:9" s="278" customFormat="1" ht="24.95" hidden="1" customHeight="1" x14ac:dyDescent="0.15">
      <c r="A39" s="271">
        <v>19</v>
      </c>
      <c r="B39" s="272"/>
      <c r="C39" s="273" t="s">
        <v>859</v>
      </c>
      <c r="D39" s="274">
        <v>0</v>
      </c>
      <c r="E39" s="274" t="s">
        <v>18</v>
      </c>
      <c r="F39" s="275"/>
      <c r="G39" s="276"/>
      <c r="H39" s="277"/>
      <c r="I39" s="277"/>
    </row>
    <row r="40" spans="1:9" s="278" customFormat="1" ht="21.95" hidden="1" x14ac:dyDescent="0.15">
      <c r="A40" s="271">
        <v>20</v>
      </c>
      <c r="B40" s="272"/>
      <c r="C40" s="273" t="s">
        <v>860</v>
      </c>
      <c r="D40" s="274"/>
      <c r="E40" s="274"/>
      <c r="F40" s="275"/>
      <c r="G40" s="276"/>
      <c r="H40" s="277"/>
      <c r="I40" s="277"/>
    </row>
    <row r="41" spans="1:9" ht="24.95" hidden="1" customHeight="1" x14ac:dyDescent="0.15">
      <c r="A41" s="271">
        <v>17</v>
      </c>
      <c r="B41" s="272"/>
      <c r="C41" s="273" t="s">
        <v>861</v>
      </c>
      <c r="D41" s="274"/>
      <c r="E41" s="274" t="s">
        <v>862</v>
      </c>
      <c r="F41" s="275"/>
      <c r="G41" s="276"/>
      <c r="H41" s="277"/>
      <c r="I41" s="277"/>
    </row>
    <row r="42" spans="1:9" x14ac:dyDescent="0.2">
      <c r="A42" s="660" t="s">
        <v>863</v>
      </c>
      <c r="B42" s="660"/>
      <c r="C42" s="660"/>
      <c r="D42" s="660"/>
      <c r="E42" s="660"/>
      <c r="F42" s="660"/>
      <c r="G42" s="660"/>
      <c r="H42" s="280">
        <f>SUM(H7:H36)</f>
        <v>0</v>
      </c>
      <c r="I42" s="280">
        <f>SUM(I7:I36)</f>
        <v>0</v>
      </c>
    </row>
    <row r="43" spans="1:9" x14ac:dyDescent="0.2">
      <c r="A43" s="660" t="s">
        <v>864</v>
      </c>
      <c r="B43" s="660"/>
      <c r="C43" s="660"/>
      <c r="D43" s="660"/>
      <c r="E43" s="660"/>
      <c r="F43" s="660"/>
      <c r="G43" s="660"/>
      <c r="H43" s="661">
        <f>H42+I42</f>
        <v>0</v>
      </c>
      <c r="I43" s="661"/>
    </row>
    <row r="44" spans="1:9" x14ac:dyDescent="0.2">
      <c r="A44" s="660" t="s">
        <v>865</v>
      </c>
      <c r="B44" s="660"/>
      <c r="C44" s="660"/>
      <c r="D44" s="660"/>
      <c r="E44" s="660"/>
      <c r="F44" s="660"/>
      <c r="G44" s="660"/>
      <c r="H44" s="661">
        <f>H43*0.27</f>
        <v>0</v>
      </c>
      <c r="I44" s="661"/>
    </row>
    <row r="45" spans="1:9" x14ac:dyDescent="0.2">
      <c r="A45" s="660" t="s">
        <v>866</v>
      </c>
      <c r="B45" s="660"/>
      <c r="C45" s="660"/>
      <c r="D45" s="660"/>
      <c r="E45" s="660"/>
      <c r="F45" s="660"/>
      <c r="G45" s="660"/>
      <c r="H45" s="661">
        <f>H43*1.27</f>
        <v>0</v>
      </c>
      <c r="I45" s="661"/>
    </row>
    <row r="46" spans="1:9" s="281" customFormat="1" ht="41.1" customHeight="1" x14ac:dyDescent="0.25">
      <c r="A46" s="658" t="s">
        <v>867</v>
      </c>
      <c r="B46" s="658"/>
      <c r="C46" s="658"/>
      <c r="D46" s="658"/>
      <c r="E46" s="658"/>
      <c r="F46" s="658"/>
      <c r="G46" s="658"/>
      <c r="H46" s="658"/>
      <c r="I46" s="658"/>
    </row>
    <row r="47" spans="1:9" s="281" customFormat="1" ht="12.6" customHeight="1" x14ac:dyDescent="0.25">
      <c r="A47" s="659" t="s">
        <v>868</v>
      </c>
      <c r="B47" s="659"/>
      <c r="C47" s="659"/>
      <c r="D47" s="659"/>
      <c r="E47" s="659"/>
      <c r="F47" s="659"/>
      <c r="G47" s="659"/>
      <c r="H47" s="659"/>
      <c r="I47" s="659"/>
    </row>
    <row r="48" spans="1:9" s="281" customFormat="1" x14ac:dyDescent="0.25">
      <c r="A48" s="659"/>
      <c r="B48" s="659"/>
      <c r="C48" s="659"/>
      <c r="D48" s="659"/>
      <c r="E48" s="659"/>
      <c r="F48" s="659"/>
      <c r="G48" s="659"/>
      <c r="H48" s="659"/>
      <c r="I48" s="659"/>
    </row>
    <row r="49" spans="1:9" s="281" customFormat="1" ht="26.1" customHeight="1" x14ac:dyDescent="0.25">
      <c r="A49" s="659" t="s">
        <v>869</v>
      </c>
      <c r="B49" s="659"/>
      <c r="C49" s="659"/>
      <c r="D49" s="659"/>
      <c r="E49" s="659"/>
      <c r="F49" s="659"/>
      <c r="G49" s="659"/>
      <c r="H49" s="659"/>
      <c r="I49" s="659"/>
    </row>
  </sheetData>
  <sheetProtection password="CF63" sheet="1" objects="1" scenarios="1" formatCells="0" formatColumns="0" formatRows="0"/>
  <mergeCells count="15">
    <mergeCell ref="A42:G42"/>
    <mergeCell ref="A1:I1"/>
    <mergeCell ref="A2:I2"/>
    <mergeCell ref="A3:I3"/>
    <mergeCell ref="A4:I4"/>
    <mergeCell ref="A6:I6"/>
    <mergeCell ref="A46:I46"/>
    <mergeCell ref="A47:I48"/>
    <mergeCell ref="A49:I49"/>
    <mergeCell ref="A43:G43"/>
    <mergeCell ref="H43:I43"/>
    <mergeCell ref="A44:G44"/>
    <mergeCell ref="H44:I44"/>
    <mergeCell ref="A45:G45"/>
    <mergeCell ref="H45:I45"/>
  </mergeCells>
  <printOptions horizontalCentered="1"/>
  <pageMargins left="0.78740157480314965" right="0.78740157480314965" top="0.9055118110236221" bottom="0.9055118110236221" header="0.51181102362204722" footer="0.51181102362204722"/>
  <pageSetup paperSize="9" scale="67" orientation="portrait" useFirstPageNumber="1"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sheetPr>
  <dimension ref="A1:IU29"/>
  <sheetViews>
    <sheetView view="pageBreakPreview" zoomScale="75" zoomScaleNormal="110" zoomScaleSheetLayoutView="75" zoomScalePageLayoutView="110" workbookViewId="0">
      <selection activeCell="G8" sqref="G8"/>
    </sheetView>
  </sheetViews>
  <sheetFormatPr defaultColWidth="12.140625" defaultRowHeight="12.75" x14ac:dyDescent="0.2"/>
  <cols>
    <col min="1" max="1" width="4.28515625" style="282" customWidth="1"/>
    <col min="2" max="2" width="0" style="264" hidden="1" customWidth="1"/>
    <col min="3" max="3" width="37.42578125" style="264" bestFit="1" customWidth="1"/>
    <col min="4" max="4" width="9.42578125" style="283" customWidth="1"/>
    <col min="5" max="5" width="4.42578125" style="283" customWidth="1"/>
    <col min="6" max="9" width="12.42578125" style="284" customWidth="1"/>
    <col min="10" max="254" width="11.42578125" style="264" customWidth="1"/>
    <col min="255" max="16384" width="12.140625" style="264"/>
  </cols>
  <sheetData>
    <row r="1" spans="1:255" ht="15" x14ac:dyDescent="0.2">
      <c r="A1" s="662" t="str">
        <f>TŰZVÉDELEM!A1</f>
        <v>ORVOSI RENDELŐ</v>
      </c>
      <c r="B1" s="662"/>
      <c r="C1" s="662"/>
      <c r="D1" s="662"/>
      <c r="E1" s="662"/>
      <c r="F1" s="662"/>
      <c r="G1" s="662"/>
      <c r="H1" s="662"/>
      <c r="I1" s="662"/>
      <c r="IU1" s="265"/>
    </row>
    <row r="2" spans="1:255" ht="15.95" x14ac:dyDescent="0.15">
      <c r="A2" s="662" t="str">
        <f>TŰZVÉDELEM!A2</f>
        <v>1188 Budapest, Nemes u. 22. Hrsz. 140661</v>
      </c>
      <c r="B2" s="662"/>
      <c r="C2" s="662"/>
      <c r="D2" s="662"/>
      <c r="E2" s="662"/>
      <c r="F2" s="662"/>
      <c r="G2" s="662"/>
      <c r="H2" s="662"/>
      <c r="I2" s="662"/>
      <c r="IU2" s="265"/>
    </row>
    <row r="3" spans="1:255" ht="31.5" customHeight="1" x14ac:dyDescent="0.2">
      <c r="A3" s="662" t="s">
        <v>870</v>
      </c>
      <c r="B3" s="662"/>
      <c r="C3" s="662"/>
      <c r="D3" s="662"/>
      <c r="E3" s="662"/>
      <c r="F3" s="662"/>
      <c r="G3" s="662"/>
      <c r="H3" s="662"/>
      <c r="I3" s="662"/>
      <c r="IU3" s="265"/>
    </row>
    <row r="4" spans="1:255" ht="26.45" customHeight="1" x14ac:dyDescent="0.15">
      <c r="A4" s="663">
        <f>TŰZVÉDELEM!A4</f>
        <v>43036</v>
      </c>
      <c r="B4" s="663"/>
      <c r="C4" s="663"/>
      <c r="D4" s="663"/>
      <c r="E4" s="663"/>
      <c r="F4" s="663"/>
      <c r="G4" s="663"/>
      <c r="H4" s="663"/>
      <c r="I4" s="663"/>
      <c r="IU4" s="265"/>
    </row>
    <row r="5" spans="1:255" s="265" customFormat="1" ht="32.450000000000003" customHeight="1" x14ac:dyDescent="0.25">
      <c r="A5" s="266" t="s">
        <v>3</v>
      </c>
      <c r="B5" s="267" t="s">
        <v>822</v>
      </c>
      <c r="C5" s="268" t="s">
        <v>287</v>
      </c>
      <c r="D5" s="268" t="s">
        <v>612</v>
      </c>
      <c r="E5" s="268" t="s">
        <v>823</v>
      </c>
      <c r="F5" s="269" t="s">
        <v>8</v>
      </c>
      <c r="G5" s="269" t="s">
        <v>824</v>
      </c>
      <c r="H5" s="270" t="s">
        <v>10</v>
      </c>
      <c r="I5" s="270" t="s">
        <v>825</v>
      </c>
    </row>
    <row r="6" spans="1:255" s="265" customFormat="1" ht="25.5" customHeight="1" x14ac:dyDescent="0.25">
      <c r="A6" s="664" t="s">
        <v>826</v>
      </c>
      <c r="B6" s="664"/>
      <c r="C6" s="664"/>
      <c r="D6" s="664"/>
      <c r="E6" s="664"/>
      <c r="F6" s="664"/>
      <c r="G6" s="664"/>
      <c r="H6" s="664"/>
      <c r="I6" s="664"/>
    </row>
    <row r="7" spans="1:255" ht="29.45" customHeight="1" x14ac:dyDescent="0.25">
      <c r="A7" s="271">
        <v>1</v>
      </c>
      <c r="B7" s="272"/>
      <c r="C7" s="273" t="s">
        <v>871</v>
      </c>
      <c r="D7" s="274">
        <v>1</v>
      </c>
      <c r="E7" s="274" t="s">
        <v>18</v>
      </c>
      <c r="F7" s="765"/>
      <c r="G7" s="766"/>
      <c r="H7" s="767">
        <f t="shared" ref="H7:H21" si="0">ROUND(D7*F7,0)</f>
        <v>0</v>
      </c>
      <c r="I7" s="767">
        <f t="shared" ref="I7:I21" si="1">ROUND(D7*G7,0)</f>
        <v>0</v>
      </c>
    </row>
    <row r="8" spans="1:255" ht="29.45" customHeight="1" x14ac:dyDescent="0.25">
      <c r="A8" s="271">
        <v>2</v>
      </c>
      <c r="B8" s="272"/>
      <c r="C8" s="273" t="s">
        <v>872</v>
      </c>
      <c r="D8" s="274">
        <v>59</v>
      </c>
      <c r="E8" s="274" t="s">
        <v>18</v>
      </c>
      <c r="F8" s="765"/>
      <c r="G8" s="765"/>
      <c r="H8" s="767">
        <f t="shared" si="0"/>
        <v>0</v>
      </c>
      <c r="I8" s="767">
        <f t="shared" si="1"/>
        <v>0</v>
      </c>
    </row>
    <row r="9" spans="1:255" ht="29.45" customHeight="1" x14ac:dyDescent="0.25">
      <c r="A9" s="271">
        <v>3</v>
      </c>
      <c r="B9" s="272"/>
      <c r="C9" s="273" t="s">
        <v>873</v>
      </c>
      <c r="D9" s="274">
        <v>5</v>
      </c>
      <c r="E9" s="274" t="s">
        <v>18</v>
      </c>
      <c r="F9" s="765"/>
      <c r="G9" s="765"/>
      <c r="H9" s="767">
        <f t="shared" si="0"/>
        <v>0</v>
      </c>
      <c r="I9" s="767">
        <f t="shared" si="1"/>
        <v>0</v>
      </c>
    </row>
    <row r="10" spans="1:255" ht="29.45" customHeight="1" x14ac:dyDescent="0.25">
      <c r="A10" s="271">
        <v>4</v>
      </c>
      <c r="B10" s="272"/>
      <c r="C10" s="273" t="s">
        <v>874</v>
      </c>
      <c r="D10" s="274">
        <f>D8+D9</f>
        <v>64</v>
      </c>
      <c r="E10" s="274" t="s">
        <v>18</v>
      </c>
      <c r="F10" s="765"/>
      <c r="G10" s="766"/>
      <c r="H10" s="767">
        <f t="shared" si="0"/>
        <v>0</v>
      </c>
      <c r="I10" s="767">
        <f t="shared" si="1"/>
        <v>0</v>
      </c>
    </row>
    <row r="11" spans="1:255" ht="29.45" customHeight="1" x14ac:dyDescent="0.25">
      <c r="A11" s="271">
        <v>5</v>
      </c>
      <c r="B11" s="272"/>
      <c r="C11" s="273" t="s">
        <v>875</v>
      </c>
      <c r="D11" s="274">
        <v>5</v>
      </c>
      <c r="E11" s="274" t="s">
        <v>18</v>
      </c>
      <c r="F11" s="765"/>
      <c r="G11" s="766"/>
      <c r="H11" s="767">
        <f t="shared" si="0"/>
        <v>0</v>
      </c>
      <c r="I11" s="767">
        <f t="shared" si="1"/>
        <v>0</v>
      </c>
    </row>
    <row r="12" spans="1:255" s="278" customFormat="1" ht="29.45" customHeight="1" x14ac:dyDescent="0.25">
      <c r="A12" s="271">
        <v>6</v>
      </c>
      <c r="B12" s="272"/>
      <c r="C12" s="273" t="s">
        <v>876</v>
      </c>
      <c r="D12" s="274">
        <v>6</v>
      </c>
      <c r="E12" s="274" t="s">
        <v>18</v>
      </c>
      <c r="F12" s="765"/>
      <c r="G12" s="765"/>
      <c r="H12" s="767">
        <f t="shared" si="0"/>
        <v>0</v>
      </c>
      <c r="I12" s="767">
        <f t="shared" si="1"/>
        <v>0</v>
      </c>
    </row>
    <row r="13" spans="1:255" ht="29.45" customHeight="1" x14ac:dyDescent="0.25">
      <c r="A13" s="271">
        <v>7</v>
      </c>
      <c r="B13" s="272"/>
      <c r="C13" s="273" t="s">
        <v>877</v>
      </c>
      <c r="D13" s="274">
        <v>8</v>
      </c>
      <c r="E13" s="274" t="s">
        <v>18</v>
      </c>
      <c r="F13" s="765"/>
      <c r="G13" s="766"/>
      <c r="H13" s="767">
        <f t="shared" si="0"/>
        <v>0</v>
      </c>
      <c r="I13" s="767">
        <f t="shared" si="1"/>
        <v>0</v>
      </c>
    </row>
    <row r="14" spans="1:255" ht="29.45" customHeight="1" x14ac:dyDescent="0.25">
      <c r="A14" s="271">
        <v>8</v>
      </c>
      <c r="B14" s="272"/>
      <c r="C14" s="273" t="s">
        <v>878</v>
      </c>
      <c r="D14" s="274">
        <v>17</v>
      </c>
      <c r="E14" s="274" t="s">
        <v>18</v>
      </c>
      <c r="F14" s="765"/>
      <c r="G14" s="766"/>
      <c r="H14" s="767">
        <f t="shared" si="0"/>
        <v>0</v>
      </c>
      <c r="I14" s="767">
        <f t="shared" si="1"/>
        <v>0</v>
      </c>
    </row>
    <row r="15" spans="1:255" ht="29.45" customHeight="1" x14ac:dyDescent="0.25">
      <c r="A15" s="271">
        <v>9</v>
      </c>
      <c r="B15" s="272"/>
      <c r="C15" s="273" t="s">
        <v>879</v>
      </c>
      <c r="D15" s="274">
        <v>1</v>
      </c>
      <c r="E15" s="274" t="s">
        <v>18</v>
      </c>
      <c r="F15" s="765"/>
      <c r="G15" s="766"/>
      <c r="H15" s="767">
        <f t="shared" si="0"/>
        <v>0</v>
      </c>
      <c r="I15" s="767">
        <f t="shared" si="1"/>
        <v>0</v>
      </c>
    </row>
    <row r="16" spans="1:255" ht="29.45" customHeight="1" x14ac:dyDescent="0.25">
      <c r="A16" s="271">
        <v>10</v>
      </c>
      <c r="B16" s="272"/>
      <c r="C16" s="273" t="s">
        <v>880</v>
      </c>
      <c r="D16" s="274">
        <v>400</v>
      </c>
      <c r="E16" s="274" t="s">
        <v>23</v>
      </c>
      <c r="F16" s="765"/>
      <c r="G16" s="766"/>
      <c r="H16" s="767">
        <f t="shared" si="0"/>
        <v>0</v>
      </c>
      <c r="I16" s="767">
        <f t="shared" si="1"/>
        <v>0</v>
      </c>
    </row>
    <row r="17" spans="1:9" ht="29.45" customHeight="1" x14ac:dyDescent="0.25">
      <c r="A17" s="271">
        <v>11</v>
      </c>
      <c r="B17" s="272"/>
      <c r="C17" s="273" t="s">
        <v>881</v>
      </c>
      <c r="D17" s="274">
        <v>1000</v>
      </c>
      <c r="E17" s="274" t="s">
        <v>23</v>
      </c>
      <c r="F17" s="765"/>
      <c r="G17" s="766"/>
      <c r="H17" s="767">
        <f t="shared" si="0"/>
        <v>0</v>
      </c>
      <c r="I17" s="767">
        <f t="shared" si="1"/>
        <v>0</v>
      </c>
    </row>
    <row r="18" spans="1:9" ht="29.45" customHeight="1" x14ac:dyDescent="0.25">
      <c r="A18" s="271">
        <v>12</v>
      </c>
      <c r="B18" s="272"/>
      <c r="C18" s="273" t="s">
        <v>882</v>
      </c>
      <c r="D18" s="274">
        <f>D16*5</f>
        <v>2000</v>
      </c>
      <c r="E18" s="274" t="s">
        <v>18</v>
      </c>
      <c r="F18" s="765"/>
      <c r="G18" s="766"/>
      <c r="H18" s="767">
        <f t="shared" si="0"/>
        <v>0</v>
      </c>
      <c r="I18" s="767">
        <f t="shared" si="1"/>
        <v>0</v>
      </c>
    </row>
    <row r="19" spans="1:9" ht="29.45" customHeight="1" x14ac:dyDescent="0.25">
      <c r="A19" s="271">
        <v>13</v>
      </c>
      <c r="B19" s="272"/>
      <c r="C19" s="273" t="s">
        <v>883</v>
      </c>
      <c r="D19" s="274">
        <f>D18</f>
        <v>2000</v>
      </c>
      <c r="E19" s="274" t="s">
        <v>18</v>
      </c>
      <c r="F19" s="765"/>
      <c r="G19" s="766"/>
      <c r="H19" s="767">
        <f t="shared" si="0"/>
        <v>0</v>
      </c>
      <c r="I19" s="767">
        <f t="shared" si="1"/>
        <v>0</v>
      </c>
    </row>
    <row r="20" spans="1:9" ht="29.45" customHeight="1" x14ac:dyDescent="0.25">
      <c r="A20" s="271">
        <v>14</v>
      </c>
      <c r="B20" s="272"/>
      <c r="C20" s="273" t="s">
        <v>884</v>
      </c>
      <c r="D20" s="274">
        <f>D17</f>
        <v>1000</v>
      </c>
      <c r="E20" s="274" t="s">
        <v>23</v>
      </c>
      <c r="F20" s="765"/>
      <c r="G20" s="766"/>
      <c r="H20" s="767">
        <f t="shared" si="0"/>
        <v>0</v>
      </c>
      <c r="I20" s="767">
        <f t="shared" si="1"/>
        <v>0</v>
      </c>
    </row>
    <row r="21" spans="1:9" ht="24.95" customHeight="1" x14ac:dyDescent="0.25">
      <c r="A21" s="271">
        <v>15</v>
      </c>
      <c r="B21" s="272"/>
      <c r="C21" s="273" t="s">
        <v>885</v>
      </c>
      <c r="D21" s="274">
        <v>1</v>
      </c>
      <c r="E21" s="274" t="s">
        <v>18</v>
      </c>
      <c r="F21" s="765"/>
      <c r="G21" s="766"/>
      <c r="H21" s="767">
        <f t="shared" si="0"/>
        <v>0</v>
      </c>
      <c r="I21" s="767">
        <f t="shared" si="1"/>
        <v>0</v>
      </c>
    </row>
    <row r="22" spans="1:9" x14ac:dyDescent="0.2">
      <c r="A22" s="660" t="s">
        <v>863</v>
      </c>
      <c r="B22" s="660"/>
      <c r="C22" s="660"/>
      <c r="D22" s="660"/>
      <c r="E22" s="660"/>
      <c r="F22" s="660"/>
      <c r="G22" s="660"/>
      <c r="H22" s="768">
        <f>SUM(H7:H21)</f>
        <v>0</v>
      </c>
      <c r="I22" s="768">
        <f>SUM(I7:I21)</f>
        <v>0</v>
      </c>
    </row>
    <row r="23" spans="1:9" x14ac:dyDescent="0.2">
      <c r="A23" s="660" t="s">
        <v>864</v>
      </c>
      <c r="B23" s="660"/>
      <c r="C23" s="660"/>
      <c r="D23" s="660"/>
      <c r="E23" s="660"/>
      <c r="F23" s="660"/>
      <c r="G23" s="660"/>
      <c r="H23" s="769">
        <f>H22+I22</f>
        <v>0</v>
      </c>
      <c r="I23" s="769"/>
    </row>
    <row r="24" spans="1:9" x14ac:dyDescent="0.2">
      <c r="A24" s="660" t="s">
        <v>865</v>
      </c>
      <c r="B24" s="660"/>
      <c r="C24" s="660"/>
      <c r="D24" s="660"/>
      <c r="E24" s="660"/>
      <c r="F24" s="660"/>
      <c r="G24" s="660"/>
      <c r="H24" s="661">
        <f>H23*0.27</f>
        <v>0</v>
      </c>
      <c r="I24" s="661"/>
    </row>
    <row r="25" spans="1:9" x14ac:dyDescent="0.2">
      <c r="A25" s="660" t="s">
        <v>866</v>
      </c>
      <c r="B25" s="660"/>
      <c r="C25" s="660"/>
      <c r="D25" s="660"/>
      <c r="E25" s="660"/>
      <c r="F25" s="660"/>
      <c r="G25" s="660"/>
      <c r="H25" s="661">
        <f>H23*1.27</f>
        <v>0</v>
      </c>
      <c r="I25" s="661"/>
    </row>
    <row r="26" spans="1:9" s="281" customFormat="1" ht="23.45" customHeight="1" x14ac:dyDescent="0.25">
      <c r="A26" s="658" t="s">
        <v>886</v>
      </c>
      <c r="B26" s="658"/>
      <c r="C26" s="658"/>
      <c r="D26" s="658"/>
      <c r="E26" s="658"/>
      <c r="F26" s="658"/>
      <c r="G26" s="658"/>
      <c r="H26" s="658"/>
      <c r="I26" s="658"/>
    </row>
    <row r="27" spans="1:9" s="281" customFormat="1" x14ac:dyDescent="0.25">
      <c r="A27" s="659" t="s">
        <v>887</v>
      </c>
      <c r="B27" s="659"/>
      <c r="C27" s="659"/>
      <c r="D27" s="659"/>
      <c r="E27" s="659"/>
      <c r="F27" s="659"/>
      <c r="G27" s="659"/>
      <c r="H27" s="659"/>
      <c r="I27" s="659"/>
    </row>
    <row r="28" spans="1:9" s="281" customFormat="1" x14ac:dyDescent="0.25">
      <c r="A28" s="659"/>
      <c r="B28" s="659"/>
      <c r="C28" s="659"/>
      <c r="D28" s="659"/>
      <c r="E28" s="659"/>
      <c r="F28" s="659"/>
      <c r="G28" s="659"/>
      <c r="H28" s="659"/>
      <c r="I28" s="659"/>
    </row>
    <row r="29" spans="1:9" s="281" customFormat="1" ht="23.45" customHeight="1" x14ac:dyDescent="0.25">
      <c r="A29" s="659"/>
      <c r="B29" s="659"/>
      <c r="C29" s="659"/>
      <c r="D29" s="659"/>
      <c r="E29" s="659"/>
      <c r="F29" s="659"/>
      <c r="G29" s="659"/>
      <c r="H29" s="659"/>
      <c r="I29" s="659"/>
    </row>
  </sheetData>
  <sheetProtection password="CF63" sheet="1" objects="1" scenarios="1" formatCells="0" formatColumns="0" formatRows="0"/>
  <mergeCells count="15">
    <mergeCell ref="A22:G22"/>
    <mergeCell ref="A1:I1"/>
    <mergeCell ref="A2:I2"/>
    <mergeCell ref="A3:I3"/>
    <mergeCell ref="A4:I4"/>
    <mergeCell ref="A6:I6"/>
    <mergeCell ref="A26:I26"/>
    <mergeCell ref="A27:I28"/>
    <mergeCell ref="A29:I29"/>
    <mergeCell ref="A23:G23"/>
    <mergeCell ref="H23:I23"/>
    <mergeCell ref="A24:G24"/>
    <mergeCell ref="H24:I24"/>
    <mergeCell ref="A25:G25"/>
    <mergeCell ref="H25:I25"/>
  </mergeCells>
  <printOptions horizontalCentered="1"/>
  <pageMargins left="0.78740157480314965" right="0.78740157480314965" top="0.9055118110236221" bottom="0.9055118110236221" header="0.51181102362204722" footer="0.51181102362204722"/>
  <pageSetup paperSize="9" scale="67"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C22"/>
  <sheetViews>
    <sheetView view="pageBreakPreview" zoomScaleSheetLayoutView="100" workbookViewId="0">
      <selection activeCell="B22" sqref="B22"/>
    </sheetView>
  </sheetViews>
  <sheetFormatPr defaultColWidth="11.42578125" defaultRowHeight="15.75" x14ac:dyDescent="0.25"/>
  <cols>
    <col min="1" max="1" width="36.42578125" style="22" customWidth="1"/>
    <col min="2" max="3" width="20.7109375" style="23" customWidth="1"/>
    <col min="4" max="16384" width="11.42578125" style="22"/>
  </cols>
  <sheetData>
    <row r="1" spans="1:3" s="20" customFormat="1" x14ac:dyDescent="0.25">
      <c r="A1" s="20" t="s">
        <v>0</v>
      </c>
      <c r="B1" s="21" t="s">
        <v>1</v>
      </c>
      <c r="C1" s="21" t="s">
        <v>2</v>
      </c>
    </row>
    <row r="2" spans="1:3" x14ac:dyDescent="0.25">
      <c r="A2" s="22" t="s">
        <v>30</v>
      </c>
      <c r="B2" s="23">
        <f>'Felvonulási létesítmények'!H18</f>
        <v>0</v>
      </c>
      <c r="C2" s="23">
        <f>'Felvonulási létesítmények'!I18</f>
        <v>0</v>
      </c>
    </row>
    <row r="3" spans="1:3" x14ac:dyDescent="0.25">
      <c r="A3" s="22" t="s">
        <v>34</v>
      </c>
      <c r="B3" s="23">
        <f>'Zsaluzás és állványozás'!H4</f>
        <v>0</v>
      </c>
      <c r="C3" s="23">
        <f>'Zsaluzás és állványozás'!I4</f>
        <v>0</v>
      </c>
    </row>
    <row r="4" spans="1:3" x14ac:dyDescent="0.25">
      <c r="A4" s="22" t="s">
        <v>39</v>
      </c>
      <c r="B4" s="23">
        <f>Költségtérítések!H6</f>
        <v>0</v>
      </c>
      <c r="C4" s="23">
        <f>Költségtérítések!I6</f>
        <v>0</v>
      </c>
    </row>
    <row r="5" spans="1:3" x14ac:dyDescent="0.25">
      <c r="A5" s="22" t="s">
        <v>42</v>
      </c>
      <c r="B5" s="23">
        <f>'Irtás, föld- és sziklamunka'!H4</f>
        <v>0</v>
      </c>
      <c r="C5" s="23">
        <f>'Irtás, föld- és sziklamunka'!I4</f>
        <v>0</v>
      </c>
    </row>
    <row r="6" spans="1:3" x14ac:dyDescent="0.25">
      <c r="A6" s="22" t="s">
        <v>49</v>
      </c>
      <c r="B6" s="23">
        <f>'Helyszíni beton és vasbeton mun'!H8</f>
        <v>0</v>
      </c>
      <c r="C6" s="23">
        <f>'Helyszíni beton és vasbeton mun'!I8</f>
        <v>0</v>
      </c>
    </row>
    <row r="7" spans="1:3" ht="31.5" x14ac:dyDescent="0.25">
      <c r="A7" s="22" t="s">
        <v>58</v>
      </c>
      <c r="B7" s="23">
        <f>'Előregyártott épületszerkezeti '!H10</f>
        <v>0</v>
      </c>
      <c r="C7" s="23">
        <f>'Előregyártott épületszerkezeti '!I10</f>
        <v>0</v>
      </c>
    </row>
    <row r="8" spans="1:3" x14ac:dyDescent="0.25">
      <c r="A8" s="22" t="s">
        <v>65</v>
      </c>
      <c r="B8" s="23">
        <f>'Falazás és egyéb kőművesmunka'!H8</f>
        <v>0</v>
      </c>
      <c r="C8" s="23">
        <f>'Falazás és egyéb kőművesmunka'!I8</f>
        <v>0</v>
      </c>
    </row>
    <row r="9" spans="1:3" x14ac:dyDescent="0.25">
      <c r="A9" s="22" t="s">
        <v>76</v>
      </c>
      <c r="B9" s="23">
        <f>Ácsmunka!H16</f>
        <v>0</v>
      </c>
      <c r="C9" s="23">
        <f>Ácsmunka!I16</f>
        <v>0</v>
      </c>
    </row>
    <row r="10" spans="1:3" x14ac:dyDescent="0.25">
      <c r="A10" s="22" t="s">
        <v>83</v>
      </c>
      <c r="B10" s="23">
        <f>'Vakolás és rabicolás'!H10</f>
        <v>0</v>
      </c>
      <c r="C10" s="23">
        <f>'Vakolás és rabicolás'!I10</f>
        <v>0</v>
      </c>
    </row>
    <row r="11" spans="1:3" x14ac:dyDescent="0.25">
      <c r="A11" s="22" t="s">
        <v>86</v>
      </c>
      <c r="B11" s="23">
        <f>Szárazépítés!H4</f>
        <v>0</v>
      </c>
      <c r="C11" s="23">
        <f>Szárazépítés!I4</f>
        <v>0</v>
      </c>
    </row>
    <row r="12" spans="1:3" x14ac:dyDescent="0.25">
      <c r="A12" s="22" t="s">
        <v>100</v>
      </c>
      <c r="B12" s="23">
        <f>Tetőfedés!H14</f>
        <v>0</v>
      </c>
      <c r="C12" s="23">
        <f>Tetőfedés!I14</f>
        <v>0</v>
      </c>
    </row>
    <row r="13" spans="1:3" ht="31.5" x14ac:dyDescent="0.25">
      <c r="A13" s="22" t="s">
        <v>135</v>
      </c>
      <c r="B13" s="23">
        <f>'Hideg- és melegburkolatok készí'!H44</f>
        <v>0</v>
      </c>
      <c r="C13" s="23">
        <f>'Hideg- és melegburkolatok készí'!I44</f>
        <v>0</v>
      </c>
    </row>
    <row r="14" spans="1:3" x14ac:dyDescent="0.25">
      <c r="A14" s="22" t="s">
        <v>156</v>
      </c>
      <c r="B14" s="23">
        <f>Bádogozás!H24</f>
        <v>0</v>
      </c>
      <c r="C14" s="23">
        <f>Bádogozás!I24</f>
        <v>0</v>
      </c>
    </row>
    <row r="15" spans="1:3" x14ac:dyDescent="0.25">
      <c r="A15" s="22" t="s">
        <v>173</v>
      </c>
      <c r="B15" s="23">
        <f>'Fa- és műanyag szerkezet elhely'!H51</f>
        <v>0</v>
      </c>
      <c r="C15" s="23">
        <f>'Fa- és műanyag szerkezet elhely'!I51</f>
        <v>0</v>
      </c>
    </row>
    <row r="16" spans="1:3" ht="31.5" x14ac:dyDescent="0.25">
      <c r="A16" s="22" t="s">
        <v>205</v>
      </c>
      <c r="B16" s="23">
        <f>'Fém nyílászáró és épületlakatos'!H44</f>
        <v>0</v>
      </c>
      <c r="C16" s="23">
        <f>'Fém nyílászáró és épületlakatos'!I44</f>
        <v>0</v>
      </c>
    </row>
    <row r="17" spans="1:3" x14ac:dyDescent="0.25">
      <c r="A17" s="22" t="s">
        <v>210</v>
      </c>
      <c r="B17" s="23">
        <f>Felületképzés!H6</f>
        <v>0</v>
      </c>
      <c r="C17" s="23">
        <f>Felületképzés!I6</f>
        <v>0</v>
      </c>
    </row>
    <row r="18" spans="1:3" x14ac:dyDescent="0.25">
      <c r="A18" s="22" t="s">
        <v>266</v>
      </c>
      <c r="B18" s="23">
        <f>Szigetelés!H58</f>
        <v>0</v>
      </c>
      <c r="C18" s="23">
        <f>Szigetelés!I58</f>
        <v>0</v>
      </c>
    </row>
    <row r="19" spans="1:3" ht="31.5" x14ac:dyDescent="0.25">
      <c r="A19" s="22" t="s">
        <v>271</v>
      </c>
      <c r="B19" s="23">
        <f>'Beépített berendezési tárgyak e'!H8</f>
        <v>0</v>
      </c>
      <c r="C19" s="23">
        <f>'Beépített berendezési tárgyak e'!I8</f>
        <v>0</v>
      </c>
    </row>
    <row r="20" spans="1:3" ht="31.5" x14ac:dyDescent="0.25">
      <c r="A20" s="22" t="s">
        <v>274</v>
      </c>
      <c r="B20" s="23">
        <f>'Épületgépészeti szerelvények és'!H4</f>
        <v>0</v>
      </c>
      <c r="C20" s="23">
        <f>'Épületgépészeti szerelvények és'!I4</f>
        <v>0</v>
      </c>
    </row>
    <row r="21" spans="1:3" x14ac:dyDescent="0.25">
      <c r="A21" s="22" t="s">
        <v>360</v>
      </c>
      <c r="B21" s="23">
        <f>'Beépített szállító- és emelőber'!H4</f>
        <v>0</v>
      </c>
      <c r="C21" s="23">
        <f>'Beépített szállító- és emelőber'!I4</f>
        <v>0</v>
      </c>
    </row>
    <row r="22" spans="1:3" s="20" customFormat="1" x14ac:dyDescent="0.25">
      <c r="A22" s="20" t="s">
        <v>275</v>
      </c>
      <c r="B22" s="24">
        <f>ROUND(SUM(B2:B21),0)</f>
        <v>0</v>
      </c>
      <c r="C22" s="24">
        <f>ROUND(SUM(C2:C21), 0)</f>
        <v>0</v>
      </c>
    </row>
  </sheetData>
  <sheetProtection password="CF63" sheet="1" objects="1" scenarios="1" formatCells="0" formatColumns="0" formatRows="0"/>
  <phoneticPr fontId="4" type="noConversion"/>
  <pageMargins left="1" right="1" top="1" bottom="1" header="0.41666666666666669" footer="0.41666666666666669"/>
  <pageSetup paperSize="9" orientation="portrait" horizontalDpi="300" verticalDpi="300" r:id="rId1"/>
  <headerFooter>
    <oddHeader>&amp;C&amp;"Times New Roman,bold"&amp;10Munkanem összesítő</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view="pageBreakPreview" zoomScale="130" zoomScaleNormal="100" zoomScaleSheetLayoutView="130" workbookViewId="0">
      <selection activeCell="AF117" sqref="AF117"/>
    </sheetView>
  </sheetViews>
  <sheetFormatPr defaultRowHeight="15" x14ac:dyDescent="0.25"/>
  <sheetData>
    <row r="1" spans="1:9" ht="15.75" x14ac:dyDescent="0.25">
      <c r="A1" s="332"/>
      <c r="B1" s="332"/>
      <c r="C1" s="332"/>
      <c r="D1" s="332"/>
      <c r="E1" s="332"/>
      <c r="F1" s="332"/>
      <c r="G1" s="332"/>
      <c r="H1" s="332"/>
      <c r="I1" s="332"/>
    </row>
    <row r="2" spans="1:9" x14ac:dyDescent="0.25">
      <c r="A2" s="665"/>
      <c r="B2" s="665"/>
      <c r="C2" s="665"/>
      <c r="D2" s="665"/>
      <c r="E2" s="665"/>
      <c r="F2" s="665"/>
      <c r="G2" s="665"/>
      <c r="H2" s="665"/>
      <c r="I2" s="665"/>
    </row>
    <row r="3" spans="1:9" x14ac:dyDescent="0.25">
      <c r="A3" s="665"/>
      <c r="B3" s="665"/>
      <c r="C3" s="665"/>
      <c r="D3" s="665"/>
      <c r="E3" s="665"/>
      <c r="F3" s="665"/>
      <c r="G3" s="665"/>
      <c r="H3" s="665"/>
      <c r="I3" s="665"/>
    </row>
    <row r="4" spans="1:9" ht="15.75" x14ac:dyDescent="0.25">
      <c r="A4" s="332"/>
      <c r="B4" s="332"/>
      <c r="C4" s="332"/>
      <c r="D4" s="332"/>
      <c r="E4" s="332"/>
      <c r="F4" s="332"/>
      <c r="G4" s="332"/>
      <c r="H4" s="332"/>
      <c r="I4" s="332"/>
    </row>
    <row r="5" spans="1:9" ht="15.75" x14ac:dyDescent="0.25">
      <c r="A5" s="332"/>
      <c r="B5" s="332"/>
      <c r="C5" s="332"/>
      <c r="D5" s="332"/>
      <c r="E5" s="332"/>
      <c r="F5" s="332"/>
      <c r="G5" s="332"/>
      <c r="H5" s="332"/>
      <c r="I5" s="332"/>
    </row>
    <row r="6" spans="1:9" ht="15.75" x14ac:dyDescent="0.25">
      <c r="A6" s="332"/>
      <c r="B6" s="332"/>
      <c r="C6" s="332"/>
      <c r="D6" s="332"/>
      <c r="E6" s="332"/>
      <c r="F6" s="332"/>
      <c r="G6" s="332"/>
      <c r="H6" s="332"/>
      <c r="I6" s="332"/>
    </row>
    <row r="7" spans="1:9" x14ac:dyDescent="0.25">
      <c r="A7" s="333"/>
      <c r="B7" s="333"/>
      <c r="C7" s="333"/>
      <c r="D7" s="333"/>
      <c r="E7" s="333"/>
      <c r="F7" s="333"/>
      <c r="G7" s="333"/>
      <c r="H7" s="333"/>
      <c r="I7" s="333"/>
    </row>
    <row r="8" spans="1:9" ht="15.75" x14ac:dyDescent="0.25">
      <c r="A8" s="665" t="s">
        <v>911</v>
      </c>
      <c r="B8" s="665"/>
      <c r="C8" s="665"/>
      <c r="D8" s="665"/>
      <c r="E8" s="665"/>
      <c r="F8" s="665"/>
      <c r="G8" s="665"/>
      <c r="H8" s="665"/>
      <c r="I8" s="665"/>
    </row>
    <row r="9" spans="1:9" x14ac:dyDescent="0.25">
      <c r="A9" s="666" t="s">
        <v>912</v>
      </c>
      <c r="B9" s="666"/>
      <c r="C9" s="666"/>
      <c r="D9" s="666"/>
      <c r="E9" s="666"/>
      <c r="F9" s="666"/>
      <c r="G9" s="666"/>
      <c r="H9" s="666"/>
      <c r="I9" s="666"/>
    </row>
    <row r="10" spans="1:9" ht="15.75" x14ac:dyDescent="0.25">
      <c r="A10" s="332"/>
      <c r="B10" s="332"/>
      <c r="C10" s="332"/>
      <c r="D10" s="332"/>
      <c r="E10" s="332"/>
      <c r="F10" s="332"/>
      <c r="G10" s="332"/>
      <c r="H10" s="332"/>
      <c r="I10" s="332"/>
    </row>
    <row r="11" spans="1:9" ht="15.75" x14ac:dyDescent="0.25">
      <c r="A11" s="332"/>
      <c r="B11" s="332"/>
      <c r="C11" s="332"/>
      <c r="D11" s="332"/>
      <c r="E11" s="332"/>
      <c r="F11" s="332"/>
      <c r="G11" s="332"/>
      <c r="H11" s="332"/>
      <c r="I11" s="332"/>
    </row>
    <row r="12" spans="1:9" ht="15.75" x14ac:dyDescent="0.25">
      <c r="A12" s="332"/>
      <c r="B12" s="332"/>
      <c r="C12" s="332"/>
      <c r="D12" s="332"/>
      <c r="E12" s="332"/>
      <c r="F12" s="332"/>
      <c r="G12" s="332"/>
      <c r="H12" s="332"/>
      <c r="I12" s="332"/>
    </row>
    <row r="13" spans="1:9" x14ac:dyDescent="0.25">
      <c r="A13" s="333"/>
      <c r="B13" s="333"/>
      <c r="C13" s="333"/>
      <c r="D13" s="333"/>
      <c r="E13" s="333"/>
      <c r="F13" s="333"/>
      <c r="G13" s="333"/>
      <c r="H13" s="333"/>
      <c r="I13" s="333"/>
    </row>
    <row r="14" spans="1:9" x14ac:dyDescent="0.25">
      <c r="A14" s="333"/>
      <c r="B14" s="333"/>
      <c r="C14" s="333"/>
      <c r="D14" s="333"/>
      <c r="E14" s="333"/>
      <c r="F14" s="333"/>
      <c r="G14" s="333"/>
      <c r="H14" s="333"/>
      <c r="I14" s="333"/>
    </row>
    <row r="15" spans="1:9" x14ac:dyDescent="0.25">
      <c r="A15" s="333"/>
      <c r="B15" s="333"/>
      <c r="C15" s="333"/>
      <c r="D15" s="333"/>
      <c r="E15" s="333"/>
      <c r="F15" s="333"/>
      <c r="G15" s="333"/>
      <c r="H15" s="333"/>
      <c r="I15" s="333"/>
    </row>
    <row r="16" spans="1:9" x14ac:dyDescent="0.25">
      <c r="A16" s="333"/>
      <c r="B16" s="333"/>
      <c r="C16" s="333"/>
      <c r="D16" s="333"/>
      <c r="E16" s="333"/>
      <c r="F16" s="333"/>
      <c r="G16" s="333"/>
      <c r="H16" s="333"/>
      <c r="I16" s="333"/>
    </row>
    <row r="17" spans="1:9" ht="23.25" x14ac:dyDescent="0.25">
      <c r="A17" s="667" t="s">
        <v>909</v>
      </c>
      <c r="B17" s="667"/>
      <c r="C17" s="667"/>
      <c r="D17" s="667"/>
      <c r="E17" s="667"/>
      <c r="F17" s="667"/>
      <c r="G17" s="667"/>
      <c r="H17" s="667"/>
      <c r="I17" s="667"/>
    </row>
    <row r="18" spans="1:9" ht="15.75" x14ac:dyDescent="0.25">
      <c r="A18" s="665" t="s">
        <v>910</v>
      </c>
      <c r="B18" s="665"/>
      <c r="C18" s="665"/>
      <c r="D18" s="665"/>
      <c r="E18" s="665"/>
      <c r="F18" s="665"/>
      <c r="G18" s="665"/>
      <c r="H18" s="665"/>
      <c r="I18" s="665"/>
    </row>
    <row r="19" spans="1:9" ht="15.75" x14ac:dyDescent="0.25">
      <c r="A19" s="331"/>
      <c r="B19" s="331"/>
      <c r="C19" s="331"/>
      <c r="D19" s="331"/>
      <c r="E19" s="331"/>
      <c r="F19" s="331"/>
      <c r="G19" s="331"/>
      <c r="H19" s="331"/>
      <c r="I19" s="331"/>
    </row>
    <row r="20" spans="1:9" ht="15.75" x14ac:dyDescent="0.25">
      <c r="A20" s="665"/>
      <c r="B20" s="665"/>
      <c r="C20" s="665"/>
      <c r="D20" s="665"/>
      <c r="E20" s="665"/>
      <c r="F20" s="665"/>
      <c r="G20" s="665"/>
      <c r="H20" s="665"/>
      <c r="I20" s="665"/>
    </row>
    <row r="21" spans="1:9" ht="15.75" x14ac:dyDescent="0.25">
      <c r="A21" s="331"/>
      <c r="B21" s="331"/>
      <c r="C21" s="331"/>
      <c r="D21" s="331"/>
      <c r="E21" s="331"/>
      <c r="F21" s="331"/>
      <c r="G21" s="331"/>
      <c r="H21" s="331"/>
      <c r="I21" s="331"/>
    </row>
    <row r="22" spans="1:9" ht="15.75" x14ac:dyDescent="0.25">
      <c r="A22" s="331"/>
      <c r="B22" s="331"/>
      <c r="C22" s="331"/>
      <c r="D22" s="331"/>
      <c r="E22" s="331"/>
      <c r="F22" s="331"/>
      <c r="G22" s="331"/>
      <c r="H22" s="331"/>
      <c r="I22" s="331"/>
    </row>
    <row r="23" spans="1:9" ht="15.75" x14ac:dyDescent="0.25">
      <c r="A23" s="331"/>
      <c r="B23" s="331"/>
      <c r="C23" s="331"/>
      <c r="D23" s="331"/>
      <c r="E23" s="331"/>
      <c r="F23" s="331"/>
      <c r="G23" s="331"/>
      <c r="H23" s="331"/>
      <c r="I23" s="331"/>
    </row>
    <row r="24" spans="1:9" x14ac:dyDescent="0.25">
      <c r="A24" s="334"/>
      <c r="B24" s="334"/>
      <c r="C24" s="334"/>
      <c r="D24" s="334"/>
      <c r="E24" s="334"/>
      <c r="F24" s="334"/>
      <c r="G24" s="334"/>
      <c r="H24" s="334"/>
      <c r="I24" s="334"/>
    </row>
    <row r="25" spans="1:9" x14ac:dyDescent="0.25">
      <c r="A25" s="334"/>
      <c r="B25" s="334"/>
      <c r="C25" s="334"/>
      <c r="D25" s="334"/>
      <c r="E25" s="334"/>
      <c r="F25" s="334"/>
      <c r="G25" s="334"/>
      <c r="H25" s="334"/>
      <c r="I25" s="334"/>
    </row>
    <row r="26" spans="1:9" x14ac:dyDescent="0.25">
      <c r="A26" s="669" t="s">
        <v>913</v>
      </c>
      <c r="B26" s="669"/>
      <c r="C26" s="669"/>
      <c r="D26" s="670" t="s">
        <v>914</v>
      </c>
      <c r="E26" s="670"/>
      <c r="F26" s="670"/>
      <c r="G26" s="670"/>
      <c r="H26" s="670"/>
      <c r="I26" s="670"/>
    </row>
    <row r="27" spans="1:9" x14ac:dyDescent="0.25">
      <c r="A27" s="335"/>
      <c r="B27" s="335"/>
      <c r="C27" s="335"/>
      <c r="D27" s="668" t="s">
        <v>915</v>
      </c>
      <c r="E27" s="668"/>
      <c r="F27" s="668"/>
      <c r="G27" s="668"/>
      <c r="H27" s="668"/>
      <c r="I27" s="668"/>
    </row>
    <row r="28" spans="1:9" x14ac:dyDescent="0.25">
      <c r="A28" s="334"/>
      <c r="B28" s="334"/>
      <c r="C28" s="334"/>
      <c r="D28" s="334"/>
      <c r="E28" s="334"/>
      <c r="F28" s="334"/>
      <c r="G28" s="334"/>
      <c r="H28" s="334"/>
      <c r="I28" s="334"/>
    </row>
    <row r="29" spans="1:9" x14ac:dyDescent="0.25">
      <c r="A29" s="671" t="s">
        <v>916</v>
      </c>
      <c r="B29" s="671"/>
      <c r="C29" s="671"/>
      <c r="D29" s="672" t="s">
        <v>917</v>
      </c>
      <c r="E29" s="672"/>
      <c r="F29" s="672"/>
      <c r="G29" s="672"/>
      <c r="H29" s="672"/>
      <c r="I29" s="672"/>
    </row>
    <row r="30" spans="1:9" x14ac:dyDescent="0.25">
      <c r="A30" s="335"/>
      <c r="B30" s="335"/>
      <c r="C30" s="335"/>
      <c r="D30" s="673" t="s">
        <v>918</v>
      </c>
      <c r="E30" s="673"/>
      <c r="F30" s="673"/>
      <c r="G30" s="673"/>
      <c r="H30" s="673"/>
      <c r="I30" s="673"/>
    </row>
    <row r="31" spans="1:9" x14ac:dyDescent="0.25">
      <c r="A31" s="336"/>
      <c r="B31" s="337"/>
      <c r="C31" s="338"/>
      <c r="D31" s="339"/>
      <c r="E31" s="340"/>
      <c r="F31" s="341"/>
      <c r="G31" s="340"/>
      <c r="H31" s="342"/>
      <c r="I31" s="341"/>
    </row>
    <row r="32" spans="1:9" x14ac:dyDescent="0.25">
      <c r="A32" s="671" t="s">
        <v>919</v>
      </c>
      <c r="B32" s="671"/>
      <c r="C32" s="671"/>
      <c r="D32" s="672" t="s">
        <v>920</v>
      </c>
      <c r="E32" s="672"/>
      <c r="F32" s="672"/>
      <c r="G32" s="672"/>
      <c r="H32" s="672"/>
      <c r="I32" s="672"/>
    </row>
    <row r="33" spans="1:9" x14ac:dyDescent="0.25">
      <c r="A33" s="336"/>
      <c r="B33" s="343"/>
      <c r="C33" s="343"/>
      <c r="D33" s="668" t="s">
        <v>921</v>
      </c>
      <c r="E33" s="668"/>
      <c r="F33" s="668"/>
      <c r="G33" s="668"/>
      <c r="H33" s="668"/>
      <c r="I33" s="668"/>
    </row>
    <row r="34" spans="1:9" x14ac:dyDescent="0.25">
      <c r="A34" s="336"/>
      <c r="B34" s="343"/>
      <c r="C34" s="343"/>
      <c r="D34" s="668" t="s">
        <v>922</v>
      </c>
      <c r="E34" s="668"/>
      <c r="F34" s="668"/>
      <c r="G34" s="668"/>
      <c r="H34" s="668"/>
      <c r="I34" s="668"/>
    </row>
    <row r="35" spans="1:9" x14ac:dyDescent="0.25">
      <c r="A35" s="336"/>
      <c r="B35" s="343"/>
      <c r="C35" s="343"/>
      <c r="D35" s="668" t="s">
        <v>923</v>
      </c>
      <c r="E35" s="668"/>
      <c r="F35" s="668"/>
      <c r="G35" s="668"/>
      <c r="H35" s="668"/>
      <c r="I35" s="668"/>
    </row>
    <row r="36" spans="1:9" x14ac:dyDescent="0.25">
      <c r="A36" s="336"/>
      <c r="B36" s="343"/>
      <c r="C36" s="343"/>
      <c r="D36" s="668" t="s">
        <v>924</v>
      </c>
      <c r="E36" s="668"/>
      <c r="F36" s="668"/>
      <c r="G36" s="668"/>
      <c r="H36" s="668"/>
      <c r="I36" s="668"/>
    </row>
    <row r="37" spans="1:9" x14ac:dyDescent="0.25">
      <c r="A37" s="336"/>
      <c r="B37" s="343"/>
      <c r="C37" s="343"/>
      <c r="D37" s="344"/>
      <c r="E37" s="344"/>
      <c r="F37" s="344"/>
      <c r="G37" s="344"/>
      <c r="H37" s="344"/>
      <c r="I37" s="344"/>
    </row>
    <row r="38" spans="1:9" x14ac:dyDescent="0.25">
      <c r="A38" s="345"/>
      <c r="B38" s="346"/>
      <c r="C38" s="346"/>
      <c r="D38" s="674" t="s">
        <v>925</v>
      </c>
      <c r="E38" s="675"/>
      <c r="F38" s="675"/>
      <c r="G38" s="675"/>
      <c r="H38" s="675"/>
      <c r="I38" s="675"/>
    </row>
    <row r="39" spans="1:9" x14ac:dyDescent="0.25">
      <c r="A39" s="347"/>
      <c r="B39" s="347"/>
      <c r="C39" s="347"/>
      <c r="D39" s="673" t="s">
        <v>926</v>
      </c>
      <c r="E39" s="673"/>
      <c r="F39" s="673"/>
      <c r="G39" s="673"/>
      <c r="H39" s="673"/>
      <c r="I39" s="673"/>
    </row>
    <row r="40" spans="1:9" x14ac:dyDescent="0.25">
      <c r="A40" s="347"/>
      <c r="B40" s="347"/>
      <c r="C40" s="347"/>
      <c r="D40" s="676" t="s">
        <v>927</v>
      </c>
      <c r="E40" s="676"/>
      <c r="F40" s="676"/>
      <c r="G40" s="676"/>
      <c r="H40" s="676"/>
      <c r="I40" s="676"/>
    </row>
    <row r="41" spans="1:9" x14ac:dyDescent="0.25">
      <c r="A41" s="348"/>
      <c r="B41" s="349"/>
      <c r="C41" s="349"/>
      <c r="D41" s="333"/>
      <c r="E41" s="333"/>
      <c r="F41" s="333"/>
      <c r="G41" s="333"/>
      <c r="H41" s="333"/>
      <c r="I41" s="333"/>
    </row>
    <row r="42" spans="1:9" x14ac:dyDescent="0.25">
      <c r="A42" s="671" t="s">
        <v>928</v>
      </c>
      <c r="B42" s="671"/>
      <c r="C42" s="671"/>
      <c r="D42" s="672" t="s">
        <v>929</v>
      </c>
      <c r="E42" s="672"/>
      <c r="F42" s="672"/>
      <c r="G42" s="672"/>
      <c r="H42" s="672"/>
      <c r="I42" s="672"/>
    </row>
    <row r="43" spans="1:9" x14ac:dyDescent="0.25">
      <c r="A43" s="348"/>
      <c r="B43" s="349"/>
      <c r="C43" s="349"/>
      <c r="D43" s="333"/>
      <c r="E43" s="333"/>
      <c r="F43" s="333"/>
      <c r="G43" s="333"/>
      <c r="H43" s="333"/>
      <c r="I43" s="333"/>
    </row>
    <row r="44" spans="1:9" x14ac:dyDescent="0.25">
      <c r="A44" s="671" t="s">
        <v>930</v>
      </c>
      <c r="B44" s="671"/>
      <c r="C44" s="671"/>
      <c r="D44" s="672" t="s">
        <v>931</v>
      </c>
      <c r="E44" s="672"/>
      <c r="F44" s="672"/>
      <c r="G44" s="672"/>
      <c r="H44" s="672"/>
      <c r="I44" s="672"/>
    </row>
    <row r="45" spans="1:9" x14ac:dyDescent="0.25">
      <c r="A45" s="348"/>
      <c r="B45" s="349"/>
      <c r="C45" s="349"/>
      <c r="D45" s="333"/>
      <c r="E45" s="333"/>
      <c r="F45" s="333"/>
      <c r="G45" s="333"/>
      <c r="H45" s="333"/>
      <c r="I45" s="333"/>
    </row>
    <row r="46" spans="1:9" x14ac:dyDescent="0.25">
      <c r="A46" s="671" t="s">
        <v>932</v>
      </c>
      <c r="B46" s="671"/>
      <c r="C46" s="671"/>
      <c r="D46" s="672" t="s">
        <v>933</v>
      </c>
      <c r="E46" s="672"/>
      <c r="F46" s="672"/>
      <c r="G46" s="672"/>
      <c r="H46" s="672"/>
      <c r="I46" s="672"/>
    </row>
    <row r="47" spans="1:9" x14ac:dyDescent="0.25">
      <c r="A47" s="348"/>
      <c r="B47" s="349"/>
      <c r="C47" s="349"/>
      <c r="D47" s="349"/>
      <c r="E47" s="349"/>
      <c r="F47" s="349"/>
      <c r="G47" s="349"/>
      <c r="H47" s="350"/>
      <c r="I47" s="349"/>
    </row>
    <row r="48" spans="1:9" x14ac:dyDescent="0.25">
      <c r="A48" s="348"/>
      <c r="B48" s="349"/>
      <c r="C48" s="349"/>
      <c r="D48" s="349"/>
      <c r="E48" s="349"/>
      <c r="F48" s="349"/>
      <c r="G48" s="349"/>
      <c r="H48" s="350"/>
      <c r="I48" s="349"/>
    </row>
    <row r="49" spans="1:9" x14ac:dyDescent="0.25">
      <c r="A49" s="348"/>
      <c r="B49" s="349"/>
      <c r="C49" s="349"/>
      <c r="D49" s="349"/>
      <c r="E49" s="349"/>
      <c r="F49" s="349"/>
      <c r="G49" s="349"/>
      <c r="H49" s="350"/>
      <c r="I49" s="349"/>
    </row>
    <row r="50" spans="1:9" x14ac:dyDescent="0.25">
      <c r="A50" s="678" t="s">
        <v>934</v>
      </c>
      <c r="B50" s="678"/>
      <c r="C50" s="678"/>
      <c r="D50" s="678"/>
      <c r="E50" s="678"/>
      <c r="F50" s="678"/>
      <c r="G50" s="678"/>
      <c r="H50" s="678"/>
      <c r="I50" s="678"/>
    </row>
    <row r="51" spans="1:9" x14ac:dyDescent="0.25">
      <c r="A51" s="343"/>
      <c r="B51" s="343"/>
      <c r="C51" s="343"/>
      <c r="D51" s="343"/>
      <c r="E51" s="343"/>
      <c r="F51" s="343"/>
      <c r="G51" s="343"/>
      <c r="H51" s="343"/>
      <c r="I51" s="343"/>
    </row>
    <row r="52" spans="1:9" x14ac:dyDescent="0.25">
      <c r="A52" s="679" t="s">
        <v>935</v>
      </c>
      <c r="B52" s="679"/>
      <c r="C52" s="679"/>
      <c r="D52" s="679"/>
      <c r="E52" s="680" t="s">
        <v>936</v>
      </c>
      <c r="F52" s="680"/>
      <c r="G52" s="680"/>
      <c r="H52" s="680"/>
      <c r="I52" s="680"/>
    </row>
    <row r="53" spans="1:9" x14ac:dyDescent="0.25">
      <c r="A53" s="679" t="s">
        <v>937</v>
      </c>
      <c r="B53" s="679"/>
      <c r="C53" s="679"/>
      <c r="D53" s="679"/>
      <c r="E53" s="680" t="s">
        <v>938</v>
      </c>
      <c r="F53" s="680"/>
      <c r="G53" s="680"/>
      <c r="H53" s="680"/>
      <c r="I53" s="680"/>
    </row>
    <row r="54" spans="1:9" x14ac:dyDescent="0.25">
      <c r="A54" s="679" t="s">
        <v>939</v>
      </c>
      <c r="B54" s="679"/>
      <c r="C54" s="679"/>
      <c r="D54" s="679"/>
      <c r="E54" s="680" t="s">
        <v>940</v>
      </c>
      <c r="F54" s="680"/>
      <c r="G54" s="680"/>
      <c r="H54" s="680"/>
      <c r="I54" s="680"/>
    </row>
    <row r="55" spans="1:9" x14ac:dyDescent="0.25">
      <c r="A55" s="336"/>
      <c r="B55" s="343"/>
      <c r="C55" s="343"/>
      <c r="D55" s="343"/>
      <c r="E55" s="343"/>
      <c r="F55" s="343"/>
      <c r="G55" s="343"/>
      <c r="H55" s="351"/>
      <c r="I55" s="343"/>
    </row>
    <row r="56" spans="1:9" x14ac:dyDescent="0.25">
      <c r="A56" s="678" t="s">
        <v>941</v>
      </c>
      <c r="B56" s="678"/>
      <c r="C56" s="678"/>
      <c r="D56" s="678"/>
      <c r="E56" s="678"/>
      <c r="F56" s="678"/>
      <c r="G56" s="678"/>
      <c r="H56" s="678"/>
      <c r="I56" s="678"/>
    </row>
    <row r="57" spans="1:9" x14ac:dyDescent="0.25">
      <c r="A57" s="336"/>
      <c r="B57" s="343"/>
      <c r="C57" s="343"/>
      <c r="D57" s="343"/>
      <c r="E57" s="343"/>
      <c r="F57" s="343"/>
      <c r="G57" s="343"/>
      <c r="H57" s="351"/>
      <c r="I57" s="343"/>
    </row>
    <row r="58" spans="1:9" x14ac:dyDescent="0.25">
      <c r="A58" s="336"/>
      <c r="B58" s="343"/>
      <c r="C58" s="343"/>
      <c r="D58" s="343"/>
      <c r="E58" s="343"/>
      <c r="F58" s="343"/>
      <c r="G58" s="343"/>
      <c r="H58" s="351"/>
      <c r="I58" s="343"/>
    </row>
    <row r="59" spans="1:9" x14ac:dyDescent="0.25">
      <c r="A59" s="352"/>
      <c r="B59" s="352"/>
      <c r="C59" s="352"/>
      <c r="D59" s="352"/>
      <c r="E59" s="352"/>
      <c r="F59" s="352"/>
      <c r="G59" s="352"/>
      <c r="H59" s="352"/>
      <c r="I59" s="352"/>
    </row>
    <row r="60" spans="1:9" x14ac:dyDescent="0.25">
      <c r="A60" s="335"/>
      <c r="B60" s="335"/>
      <c r="C60" s="335"/>
      <c r="D60" s="335"/>
      <c r="E60" s="335"/>
      <c r="F60" s="335"/>
      <c r="G60" s="335"/>
      <c r="H60" s="335"/>
      <c r="I60" s="335"/>
    </row>
    <row r="61" spans="1:9" x14ac:dyDescent="0.25">
      <c r="A61" s="677" t="s">
        <v>942</v>
      </c>
      <c r="B61" s="677"/>
      <c r="C61" s="677"/>
      <c r="D61" s="677"/>
      <c r="E61" s="677"/>
      <c r="F61" s="677"/>
      <c r="G61" s="677"/>
      <c r="H61" s="677"/>
      <c r="I61" s="677"/>
    </row>
    <row r="62" spans="1:9" ht="15.75" x14ac:dyDescent="0.25">
      <c r="A62" s="348"/>
      <c r="B62" s="353"/>
      <c r="C62" s="353"/>
      <c r="D62" s="353"/>
      <c r="E62" s="353"/>
      <c r="F62" s="353"/>
      <c r="G62" s="353"/>
      <c r="H62" s="354"/>
      <c r="I62" s="353"/>
    </row>
    <row r="63" spans="1:9" ht="15.75" x14ac:dyDescent="0.25">
      <c r="A63" s="348"/>
      <c r="B63" s="353"/>
      <c r="C63" s="353"/>
      <c r="D63" s="353"/>
      <c r="E63" s="353"/>
      <c r="F63" s="353"/>
      <c r="G63" s="353"/>
      <c r="H63" s="354"/>
      <c r="I63" s="353"/>
    </row>
    <row r="64" spans="1:9" x14ac:dyDescent="0.25">
      <c r="A64" s="683" t="s">
        <v>943</v>
      </c>
      <c r="B64" s="683"/>
      <c r="C64" s="683"/>
      <c r="D64" s="683"/>
      <c r="E64" s="683"/>
      <c r="F64" s="683"/>
      <c r="G64" s="683"/>
      <c r="H64" s="683"/>
      <c r="I64" s="683"/>
    </row>
    <row r="65" spans="1:9" x14ac:dyDescent="0.25">
      <c r="A65" s="683" t="s">
        <v>944</v>
      </c>
      <c r="B65" s="683"/>
      <c r="C65" s="683"/>
      <c r="D65" s="683"/>
      <c r="E65" s="683"/>
      <c r="F65" s="683"/>
      <c r="G65" s="683"/>
      <c r="H65" s="683"/>
      <c r="I65" s="683"/>
    </row>
    <row r="66" spans="1:9" x14ac:dyDescent="0.25">
      <c r="A66" s="683" t="s">
        <v>945</v>
      </c>
      <c r="B66" s="683"/>
      <c r="C66" s="683"/>
      <c r="D66" s="683"/>
      <c r="E66" s="683"/>
      <c r="F66" s="683"/>
      <c r="G66" s="683"/>
      <c r="H66" s="683"/>
      <c r="I66" s="683"/>
    </row>
    <row r="67" spans="1:9" x14ac:dyDescent="0.25">
      <c r="A67" s="683" t="s">
        <v>946</v>
      </c>
      <c r="B67" s="683"/>
      <c r="C67" s="683"/>
      <c r="D67" s="683"/>
      <c r="E67" s="683"/>
      <c r="F67" s="683"/>
      <c r="G67" s="683"/>
      <c r="H67" s="683"/>
      <c r="I67" s="683"/>
    </row>
    <row r="68" spans="1:9" x14ac:dyDescent="0.25">
      <c r="A68" s="683" t="s">
        <v>947</v>
      </c>
      <c r="B68" s="683"/>
      <c r="C68" s="683"/>
      <c r="D68" s="683"/>
      <c r="E68" s="683"/>
      <c r="F68" s="683"/>
      <c r="G68" s="683"/>
      <c r="H68" s="683"/>
      <c r="I68" s="683"/>
    </row>
    <row r="69" spans="1:9" x14ac:dyDescent="0.25">
      <c r="A69" s="683" t="s">
        <v>948</v>
      </c>
      <c r="B69" s="683"/>
      <c r="C69" s="683"/>
      <c r="D69" s="683"/>
      <c r="E69" s="683"/>
      <c r="F69" s="683"/>
      <c r="G69" s="683"/>
      <c r="H69" s="683"/>
      <c r="I69" s="683"/>
    </row>
    <row r="70" spans="1:9" x14ac:dyDescent="0.25">
      <c r="A70" s="683" t="s">
        <v>949</v>
      </c>
      <c r="B70" s="683"/>
      <c r="C70" s="683"/>
      <c r="D70" s="683"/>
      <c r="E70" s="683"/>
      <c r="F70" s="683"/>
      <c r="G70" s="683"/>
      <c r="H70" s="683"/>
      <c r="I70" s="683"/>
    </row>
    <row r="71" spans="1:9" x14ac:dyDescent="0.25">
      <c r="A71" s="684" t="s">
        <v>950</v>
      </c>
      <c r="B71" s="684"/>
      <c r="C71" s="684"/>
      <c r="D71" s="684"/>
      <c r="E71" s="684"/>
      <c r="F71" s="684"/>
      <c r="G71" s="684"/>
      <c r="H71" s="684"/>
      <c r="I71" s="684"/>
    </row>
    <row r="72" spans="1:9" x14ac:dyDescent="0.25">
      <c r="A72" s="684" t="s">
        <v>951</v>
      </c>
      <c r="B72" s="684"/>
      <c r="C72" s="684"/>
      <c r="D72" s="684"/>
      <c r="E72" s="684"/>
      <c r="F72" s="684"/>
      <c r="G72" s="684"/>
      <c r="H72" s="684"/>
      <c r="I72" s="684"/>
    </row>
    <row r="73" spans="1:9" x14ac:dyDescent="0.25">
      <c r="A73" s="683" t="s">
        <v>952</v>
      </c>
      <c r="B73" s="683"/>
      <c r="C73" s="683"/>
      <c r="D73" s="683"/>
      <c r="E73" s="683"/>
      <c r="F73" s="683"/>
      <c r="G73" s="683"/>
      <c r="H73" s="683"/>
      <c r="I73" s="683"/>
    </row>
    <row r="74" spans="1:9" x14ac:dyDescent="0.25">
      <c r="A74" s="683" t="s">
        <v>953</v>
      </c>
      <c r="B74" s="683"/>
      <c r="C74" s="683"/>
      <c r="D74" s="683"/>
      <c r="E74" s="683"/>
      <c r="F74" s="683"/>
      <c r="G74" s="683"/>
      <c r="H74" s="683"/>
      <c r="I74" s="683"/>
    </row>
    <row r="75" spans="1:9" x14ac:dyDescent="0.25">
      <c r="A75" s="355"/>
      <c r="B75" s="355"/>
      <c r="C75" s="355"/>
      <c r="D75" s="355"/>
      <c r="E75" s="355"/>
      <c r="F75" s="355"/>
      <c r="G75" s="355"/>
      <c r="H75" s="355"/>
      <c r="I75" s="355"/>
    </row>
    <row r="76" spans="1:9" x14ac:dyDescent="0.25">
      <c r="A76" s="681" t="s">
        <v>954</v>
      </c>
      <c r="B76" s="682"/>
      <c r="C76" s="682"/>
      <c r="D76" s="682"/>
      <c r="E76" s="682"/>
      <c r="F76" s="682"/>
      <c r="G76" s="682"/>
      <c r="H76" s="682"/>
      <c r="I76" s="682"/>
    </row>
  </sheetData>
  <sheetProtection password="CF63" sheet="1" objects="1" scenarios="1" formatCells="0" formatColumns="0" formatRows="0"/>
  <mergeCells count="48">
    <mergeCell ref="A76:I76"/>
    <mergeCell ref="A64:I64"/>
    <mergeCell ref="A65:I65"/>
    <mergeCell ref="A66:I66"/>
    <mergeCell ref="A67:I67"/>
    <mergeCell ref="A68:I68"/>
    <mergeCell ref="A69:I69"/>
    <mergeCell ref="A70:I70"/>
    <mergeCell ref="A71:I71"/>
    <mergeCell ref="A72:I72"/>
    <mergeCell ref="A73:I73"/>
    <mergeCell ref="A74:I74"/>
    <mergeCell ref="A42:C42"/>
    <mergeCell ref="D42:I42"/>
    <mergeCell ref="A61:I61"/>
    <mergeCell ref="A44:C44"/>
    <mergeCell ref="D44:I44"/>
    <mergeCell ref="A46:C46"/>
    <mergeCell ref="D46:I46"/>
    <mergeCell ref="A50:I50"/>
    <mergeCell ref="A52:D52"/>
    <mergeCell ref="E52:I52"/>
    <mergeCell ref="A53:D53"/>
    <mergeCell ref="E53:I53"/>
    <mergeCell ref="A54:D54"/>
    <mergeCell ref="E54:I54"/>
    <mergeCell ref="A56:I56"/>
    <mergeCell ref="D34:I34"/>
    <mergeCell ref="D36:I36"/>
    <mergeCell ref="D38:I38"/>
    <mergeCell ref="D39:I39"/>
    <mergeCell ref="D40:I40"/>
    <mergeCell ref="A2:I3"/>
    <mergeCell ref="A8:I8"/>
    <mergeCell ref="A9:I9"/>
    <mergeCell ref="A17:I17"/>
    <mergeCell ref="D35:I35"/>
    <mergeCell ref="A18:I18"/>
    <mergeCell ref="A20:I20"/>
    <mergeCell ref="A26:C26"/>
    <mergeCell ref="D26:I26"/>
    <mergeCell ref="D27:I27"/>
    <mergeCell ref="A29:C29"/>
    <mergeCell ref="D29:I29"/>
    <mergeCell ref="D30:I30"/>
    <mergeCell ref="A32:C32"/>
    <mergeCell ref="D32:I32"/>
    <mergeCell ref="D33:I33"/>
  </mergeCells>
  <pageMargins left="0.7" right="0.7" top="0.75" bottom="0.75" header="0.3" footer="0.3"/>
  <pageSetup paperSize="9" orientation="portrait"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6"/>
  <sheetViews>
    <sheetView tabSelected="1" view="pageBreakPreview" zoomScale="98" zoomScaleNormal="100" zoomScaleSheetLayoutView="98" workbookViewId="0">
      <selection activeCell="F6" sqref="F6"/>
    </sheetView>
  </sheetViews>
  <sheetFormatPr defaultRowHeight="15" x14ac:dyDescent="0.25"/>
  <cols>
    <col min="1" max="1" width="4.5703125" customWidth="1"/>
    <col min="2" max="2" width="78.85546875" customWidth="1"/>
    <col min="3" max="3" width="7.5703125" customWidth="1"/>
    <col min="4" max="4" width="7.42578125" customWidth="1"/>
    <col min="5" max="5" width="7.85546875" customWidth="1"/>
    <col min="6" max="6" width="8.42578125" customWidth="1"/>
  </cols>
  <sheetData>
    <row r="1" spans="1:8" x14ac:dyDescent="0.25">
      <c r="A1" s="716" t="s">
        <v>955</v>
      </c>
      <c r="B1" s="717"/>
      <c r="C1" s="717"/>
      <c r="D1" s="717"/>
      <c r="E1" s="717"/>
      <c r="F1" s="717"/>
      <c r="G1" s="717"/>
      <c r="H1" s="718"/>
    </row>
    <row r="2" spans="1:8" ht="15.75" thickBot="1" x14ac:dyDescent="0.3">
      <c r="A2" s="719"/>
      <c r="B2" s="720"/>
      <c r="C2" s="720"/>
      <c r="D2" s="720"/>
      <c r="E2" s="720"/>
      <c r="F2" s="720"/>
      <c r="G2" s="720"/>
      <c r="H2" s="721"/>
    </row>
    <row r="3" spans="1:8" ht="15.75" thickBot="1" x14ac:dyDescent="0.3">
      <c r="A3" s="356"/>
      <c r="B3" s="357"/>
    </row>
    <row r="4" spans="1:8" ht="39" thickBot="1" x14ac:dyDescent="0.3">
      <c r="A4" s="358" t="s">
        <v>956</v>
      </c>
      <c r="B4" s="359" t="s">
        <v>957</v>
      </c>
      <c r="C4" s="360" t="s">
        <v>612</v>
      </c>
      <c r="D4" s="361" t="s">
        <v>958</v>
      </c>
      <c r="E4" s="361" t="s">
        <v>8</v>
      </c>
      <c r="F4" s="361" t="s">
        <v>824</v>
      </c>
      <c r="G4" s="361" t="s">
        <v>959</v>
      </c>
      <c r="H4" s="362" t="s">
        <v>960</v>
      </c>
    </row>
    <row r="5" spans="1:8" ht="25.5" x14ac:dyDescent="0.25">
      <c r="A5" s="363" t="s">
        <v>961</v>
      </c>
      <c r="B5" s="364" t="s">
        <v>962</v>
      </c>
      <c r="C5" s="365">
        <v>4</v>
      </c>
      <c r="D5" s="366" t="s">
        <v>18</v>
      </c>
      <c r="E5" s="805">
        <v>0</v>
      </c>
      <c r="F5" s="805">
        <v>0</v>
      </c>
      <c r="G5" s="770">
        <f>ROUND(C5*E5,0)</f>
        <v>0</v>
      </c>
      <c r="H5" s="771">
        <f>ROUND(C5*F5,0)</f>
        <v>0</v>
      </c>
    </row>
    <row r="6" spans="1:8" x14ac:dyDescent="0.25">
      <c r="A6" s="367"/>
      <c r="B6" s="368" t="s">
        <v>963</v>
      </c>
      <c r="C6" s="583"/>
      <c r="D6" s="584"/>
      <c r="E6" s="806"/>
      <c r="F6" s="806"/>
      <c r="G6" s="584"/>
      <c r="H6" s="585"/>
    </row>
    <row r="7" spans="1:8" ht="25.5" x14ac:dyDescent="0.25">
      <c r="A7" s="367" t="s">
        <v>964</v>
      </c>
      <c r="B7" s="369" t="s">
        <v>962</v>
      </c>
      <c r="C7" s="370">
        <v>2</v>
      </c>
      <c r="D7" s="370" t="s">
        <v>18</v>
      </c>
      <c r="E7" s="807">
        <v>0</v>
      </c>
      <c r="F7" s="808">
        <v>0</v>
      </c>
      <c r="G7" s="371">
        <f>ROUND(C7*E7,0)</f>
        <v>0</v>
      </c>
      <c r="H7" s="772">
        <f>ROUND(C7*F7,0)</f>
        <v>0</v>
      </c>
    </row>
    <row r="8" spans="1:8" x14ac:dyDescent="0.25">
      <c r="A8" s="367"/>
      <c r="B8" s="369" t="s">
        <v>965</v>
      </c>
      <c r="C8" s="583"/>
      <c r="D8" s="584"/>
      <c r="E8" s="806"/>
      <c r="F8" s="806"/>
      <c r="G8" s="584"/>
      <c r="H8" s="585"/>
    </row>
    <row r="9" spans="1:8" x14ac:dyDescent="0.25">
      <c r="A9" s="367" t="s">
        <v>966</v>
      </c>
      <c r="B9" s="372" t="s">
        <v>967</v>
      </c>
      <c r="C9" s="373">
        <v>10</v>
      </c>
      <c r="D9" s="374" t="s">
        <v>968</v>
      </c>
      <c r="E9" s="809">
        <v>0</v>
      </c>
      <c r="F9" s="809">
        <v>0</v>
      </c>
      <c r="G9" s="773">
        <f t="shared" ref="G9:G17" si="0">ROUND(C9*E9,0)</f>
        <v>0</v>
      </c>
      <c r="H9" s="772">
        <f t="shared" ref="H9:H17" si="1">ROUND(C9*F9,0)</f>
        <v>0</v>
      </c>
    </row>
    <row r="10" spans="1:8" x14ac:dyDescent="0.25">
      <c r="A10" s="367" t="s">
        <v>969</v>
      </c>
      <c r="B10" s="375" t="s">
        <v>970</v>
      </c>
      <c r="C10" s="370">
        <v>3</v>
      </c>
      <c r="D10" s="374" t="s">
        <v>971</v>
      </c>
      <c r="E10" s="809">
        <v>0</v>
      </c>
      <c r="F10" s="809">
        <v>0</v>
      </c>
      <c r="G10" s="773">
        <f t="shared" si="0"/>
        <v>0</v>
      </c>
      <c r="H10" s="772">
        <f t="shared" si="1"/>
        <v>0</v>
      </c>
    </row>
    <row r="11" spans="1:8" x14ac:dyDescent="0.25">
      <c r="A11" s="367" t="s">
        <v>972</v>
      </c>
      <c r="B11" s="375" t="s">
        <v>973</v>
      </c>
      <c r="C11" s="376">
        <v>3</v>
      </c>
      <c r="D11" s="374" t="s">
        <v>18</v>
      </c>
      <c r="E11" s="810">
        <v>0</v>
      </c>
      <c r="F11" s="810">
        <v>0</v>
      </c>
      <c r="G11" s="774">
        <f t="shared" si="0"/>
        <v>0</v>
      </c>
      <c r="H11" s="775">
        <f t="shared" si="1"/>
        <v>0</v>
      </c>
    </row>
    <row r="12" spans="1:8" x14ac:dyDescent="0.25">
      <c r="A12" s="367" t="s">
        <v>974</v>
      </c>
      <c r="B12" s="375" t="s">
        <v>975</v>
      </c>
      <c r="C12" s="370">
        <v>1</v>
      </c>
      <c r="D12" s="374" t="s">
        <v>18</v>
      </c>
      <c r="E12" s="810">
        <v>0</v>
      </c>
      <c r="F12" s="810">
        <v>0</v>
      </c>
      <c r="G12" s="774">
        <f t="shared" si="0"/>
        <v>0</v>
      </c>
      <c r="H12" s="775">
        <f t="shared" si="1"/>
        <v>0</v>
      </c>
    </row>
    <row r="13" spans="1:8" x14ac:dyDescent="0.25">
      <c r="A13" s="367" t="s">
        <v>976</v>
      </c>
      <c r="B13" s="375" t="s">
        <v>977</v>
      </c>
      <c r="C13" s="376">
        <v>85</v>
      </c>
      <c r="D13" s="374" t="s">
        <v>968</v>
      </c>
      <c r="E13" s="810">
        <v>0</v>
      </c>
      <c r="F13" s="810">
        <v>0</v>
      </c>
      <c r="G13" s="774">
        <f t="shared" si="0"/>
        <v>0</v>
      </c>
      <c r="H13" s="775">
        <f t="shared" si="1"/>
        <v>0</v>
      </c>
    </row>
    <row r="14" spans="1:8" ht="40.5" x14ac:dyDescent="0.25">
      <c r="A14" s="377" t="s">
        <v>978</v>
      </c>
      <c r="B14" s="378" t="s">
        <v>979</v>
      </c>
      <c r="C14" s="379">
        <v>1160</v>
      </c>
      <c r="D14" s="374" t="s">
        <v>968</v>
      </c>
      <c r="E14" s="811">
        <v>0</v>
      </c>
      <c r="F14" s="811">
        <v>0</v>
      </c>
      <c r="G14" s="380">
        <f t="shared" si="0"/>
        <v>0</v>
      </c>
      <c r="H14" s="381">
        <f t="shared" si="1"/>
        <v>0</v>
      </c>
    </row>
    <row r="15" spans="1:8" ht="27.75" x14ac:dyDescent="0.25">
      <c r="A15" s="367" t="s">
        <v>980</v>
      </c>
      <c r="B15" s="382" t="s">
        <v>981</v>
      </c>
      <c r="C15" s="374">
        <v>550</v>
      </c>
      <c r="D15" s="374" t="s">
        <v>968</v>
      </c>
      <c r="E15" s="812">
        <v>0</v>
      </c>
      <c r="F15" s="812">
        <v>0</v>
      </c>
      <c r="G15" s="383">
        <f t="shared" si="0"/>
        <v>0</v>
      </c>
      <c r="H15" s="384">
        <f t="shared" si="1"/>
        <v>0</v>
      </c>
    </row>
    <row r="16" spans="1:8" ht="40.5" x14ac:dyDescent="0.25">
      <c r="A16" s="367" t="s">
        <v>982</v>
      </c>
      <c r="B16" s="382" t="s">
        <v>983</v>
      </c>
      <c r="C16" s="374">
        <v>25</v>
      </c>
      <c r="D16" s="374" t="s">
        <v>968</v>
      </c>
      <c r="E16" s="812">
        <v>0</v>
      </c>
      <c r="F16" s="812">
        <v>0</v>
      </c>
      <c r="G16" s="383">
        <f t="shared" si="0"/>
        <v>0</v>
      </c>
      <c r="H16" s="384">
        <f t="shared" si="1"/>
        <v>0</v>
      </c>
    </row>
    <row r="17" spans="1:8" x14ac:dyDescent="0.25">
      <c r="A17" s="377" t="s">
        <v>984</v>
      </c>
      <c r="B17" s="378" t="s">
        <v>985</v>
      </c>
      <c r="C17" s="379">
        <v>3</v>
      </c>
      <c r="D17" s="379" t="s">
        <v>18</v>
      </c>
      <c r="E17" s="811">
        <v>0</v>
      </c>
      <c r="F17" s="811">
        <v>0</v>
      </c>
      <c r="G17" s="380">
        <f t="shared" si="0"/>
        <v>0</v>
      </c>
      <c r="H17" s="381">
        <f t="shared" si="1"/>
        <v>0</v>
      </c>
    </row>
    <row r="18" spans="1:8" ht="25.5" x14ac:dyDescent="0.25">
      <c r="A18" s="385"/>
      <c r="B18" s="386" t="s">
        <v>986</v>
      </c>
      <c r="C18" s="387"/>
      <c r="D18" s="387"/>
      <c r="E18" s="813"/>
      <c r="F18" s="813"/>
      <c r="G18" s="388"/>
      <c r="H18" s="389"/>
    </row>
    <row r="19" spans="1:8" x14ac:dyDescent="0.25">
      <c r="A19" s="377" t="s">
        <v>987</v>
      </c>
      <c r="B19" s="378" t="s">
        <v>988</v>
      </c>
      <c r="C19" s="379">
        <v>5</v>
      </c>
      <c r="D19" s="379" t="s">
        <v>18</v>
      </c>
      <c r="E19" s="811">
        <v>0</v>
      </c>
      <c r="F19" s="811">
        <v>0</v>
      </c>
      <c r="G19" s="380">
        <f>ROUND(C19*E19,0)</f>
        <v>0</v>
      </c>
      <c r="H19" s="381">
        <f>ROUND(C19*F19,0)</f>
        <v>0</v>
      </c>
    </row>
    <row r="20" spans="1:8" ht="25.5" x14ac:dyDescent="0.25">
      <c r="A20" s="385"/>
      <c r="B20" s="386" t="s">
        <v>989</v>
      </c>
      <c r="C20" s="387"/>
      <c r="D20" s="387"/>
      <c r="E20" s="813"/>
      <c r="F20" s="813"/>
      <c r="G20" s="388"/>
      <c r="H20" s="389"/>
    </row>
    <row r="21" spans="1:8" ht="25.5" x14ac:dyDescent="0.25">
      <c r="A21" s="377" t="s">
        <v>990</v>
      </c>
      <c r="B21" s="378" t="s">
        <v>991</v>
      </c>
      <c r="C21" s="379">
        <v>1</v>
      </c>
      <c r="D21" s="379" t="s">
        <v>18</v>
      </c>
      <c r="E21" s="811">
        <v>0</v>
      </c>
      <c r="F21" s="811">
        <v>0</v>
      </c>
      <c r="G21" s="380">
        <f t="shared" ref="G21:G22" si="2">ROUND(C21*E21,0)</f>
        <v>0</v>
      </c>
      <c r="H21" s="381">
        <f t="shared" ref="H21:H22" si="3">ROUND(C21*F21,0)</f>
        <v>0</v>
      </c>
    </row>
    <row r="22" spans="1:8" x14ac:dyDescent="0.25">
      <c r="A22" s="377" t="s">
        <v>992</v>
      </c>
      <c r="B22" s="378" t="s">
        <v>993</v>
      </c>
      <c r="C22" s="379">
        <v>1</v>
      </c>
      <c r="D22" s="379" t="s">
        <v>13</v>
      </c>
      <c r="E22" s="811">
        <v>0</v>
      </c>
      <c r="F22" s="811">
        <v>0</v>
      </c>
      <c r="G22" s="380">
        <f t="shared" si="2"/>
        <v>0</v>
      </c>
      <c r="H22" s="381">
        <f t="shared" si="3"/>
        <v>0</v>
      </c>
    </row>
    <row r="23" spans="1:8" x14ac:dyDescent="0.25">
      <c r="A23" s="697"/>
      <c r="B23" s="390" t="s">
        <v>994</v>
      </c>
      <c r="C23" s="391"/>
      <c r="D23" s="392"/>
      <c r="E23" s="814"/>
      <c r="F23" s="814"/>
      <c r="G23" s="392"/>
      <c r="H23" s="393"/>
    </row>
    <row r="24" spans="1:8" x14ac:dyDescent="0.25">
      <c r="A24" s="698"/>
      <c r="B24" s="394" t="s">
        <v>995</v>
      </c>
      <c r="C24" s="395"/>
      <c r="D24" s="396"/>
      <c r="E24" s="815"/>
      <c r="F24" s="815"/>
      <c r="G24" s="396"/>
      <c r="H24" s="397"/>
    </row>
    <row r="25" spans="1:8" x14ac:dyDescent="0.25">
      <c r="A25" s="699"/>
      <c r="B25" s="398" t="s">
        <v>996</v>
      </c>
      <c r="C25" s="399"/>
      <c r="D25" s="400"/>
      <c r="E25" s="816"/>
      <c r="F25" s="816"/>
      <c r="G25" s="400"/>
      <c r="H25" s="401"/>
    </row>
    <row r="26" spans="1:8" ht="38.25" x14ac:dyDescent="0.25">
      <c r="A26" s="377" t="s">
        <v>997</v>
      </c>
      <c r="B26" s="378" t="s">
        <v>998</v>
      </c>
      <c r="C26" s="374">
        <v>47</v>
      </c>
      <c r="D26" s="374" t="s">
        <v>98</v>
      </c>
      <c r="E26" s="812">
        <v>0</v>
      </c>
      <c r="F26" s="812">
        <v>0</v>
      </c>
      <c r="G26" s="383">
        <f t="shared" ref="G26:G29" si="4">ROUND(C26*E26,0)</f>
        <v>0</v>
      </c>
      <c r="H26" s="384">
        <f t="shared" ref="H26:H29" si="5">ROUND(C26*F26,0)</f>
        <v>0</v>
      </c>
    </row>
    <row r="27" spans="1:8" ht="25.5" x14ac:dyDescent="0.25">
      <c r="A27" s="377" t="s">
        <v>999</v>
      </c>
      <c r="B27" s="378" t="s">
        <v>1000</v>
      </c>
      <c r="C27" s="402">
        <v>137</v>
      </c>
      <c r="D27" s="402" t="s">
        <v>98</v>
      </c>
      <c r="E27" s="817">
        <v>0</v>
      </c>
      <c r="F27" s="817">
        <v>0</v>
      </c>
      <c r="G27" s="403">
        <f t="shared" si="4"/>
        <v>0</v>
      </c>
      <c r="H27" s="404">
        <f t="shared" si="5"/>
        <v>0</v>
      </c>
    </row>
    <row r="28" spans="1:8" x14ac:dyDescent="0.25">
      <c r="A28" s="377" t="s">
        <v>1001</v>
      </c>
      <c r="B28" s="378" t="s">
        <v>1002</v>
      </c>
      <c r="C28" s="379">
        <v>1</v>
      </c>
      <c r="D28" s="379" t="s">
        <v>18</v>
      </c>
      <c r="E28" s="811">
        <v>0</v>
      </c>
      <c r="F28" s="811">
        <v>0</v>
      </c>
      <c r="G28" s="383">
        <f t="shared" si="4"/>
        <v>0</v>
      </c>
      <c r="H28" s="384">
        <f t="shared" si="5"/>
        <v>0</v>
      </c>
    </row>
    <row r="29" spans="1:8" ht="15.75" thickBot="1" x14ac:dyDescent="0.3">
      <c r="A29" s="377" t="s">
        <v>1003</v>
      </c>
      <c r="B29" s="378" t="s">
        <v>1004</v>
      </c>
      <c r="C29" s="379">
        <v>2</v>
      </c>
      <c r="D29" s="379" t="s">
        <v>18</v>
      </c>
      <c r="E29" s="811">
        <v>0</v>
      </c>
      <c r="F29" s="811">
        <v>0</v>
      </c>
      <c r="G29" s="405">
        <f t="shared" si="4"/>
        <v>0</v>
      </c>
      <c r="H29" s="406">
        <f t="shared" si="5"/>
        <v>0</v>
      </c>
    </row>
    <row r="30" spans="1:8" x14ac:dyDescent="0.25">
      <c r="A30" s="407"/>
      <c r="B30" s="408" t="s">
        <v>1005</v>
      </c>
      <c r="C30" s="409"/>
      <c r="D30" s="776"/>
      <c r="E30" s="818"/>
      <c r="F30" s="818"/>
      <c r="G30" s="777">
        <f>SUM(G5:G29)</f>
        <v>0</v>
      </c>
      <c r="H30" s="778"/>
    </row>
    <row r="31" spans="1:8" ht="15.75" thickBot="1" x14ac:dyDescent="0.3">
      <c r="A31" s="413"/>
      <c r="B31" s="414" t="s">
        <v>1006</v>
      </c>
      <c r="C31" s="415"/>
      <c r="D31" s="779"/>
      <c r="E31" s="819"/>
      <c r="F31" s="819"/>
      <c r="G31" s="780"/>
      <c r="H31" s="781">
        <f>SUM(H5:H29)</f>
        <v>0</v>
      </c>
    </row>
    <row r="32" spans="1:8" x14ac:dyDescent="0.25">
      <c r="A32" s="419"/>
      <c r="B32" s="704" t="s">
        <v>1007</v>
      </c>
      <c r="C32" s="420"/>
      <c r="D32" s="782"/>
      <c r="E32" s="820"/>
      <c r="F32" s="821" t="s">
        <v>1008</v>
      </c>
      <c r="G32" s="586">
        <f>SUM(G30,H31)</f>
        <v>0</v>
      </c>
      <c r="H32" s="587"/>
    </row>
    <row r="33" spans="1:8" ht="15.75" thickBot="1" x14ac:dyDescent="0.3">
      <c r="A33" s="423"/>
      <c r="B33" s="705"/>
      <c r="C33" s="424"/>
      <c r="D33" s="783"/>
      <c r="E33" s="822"/>
      <c r="F33" s="823" t="s">
        <v>1009</v>
      </c>
      <c r="G33" s="588">
        <f>(G32*1.27)</f>
        <v>0</v>
      </c>
      <c r="H33" s="589"/>
    </row>
    <row r="34" spans="1:8" ht="15.75" thickBot="1" x14ac:dyDescent="0.3">
      <c r="A34" s="356"/>
      <c r="B34" s="427"/>
      <c r="C34" s="428"/>
      <c r="D34" s="784"/>
      <c r="E34" s="824"/>
      <c r="F34" s="824"/>
      <c r="G34" s="784"/>
      <c r="H34" s="784"/>
    </row>
    <row r="35" spans="1:8" ht="39" thickBot="1" x14ac:dyDescent="0.3">
      <c r="A35" s="358" t="s">
        <v>1010</v>
      </c>
      <c r="B35" s="359" t="s">
        <v>1011</v>
      </c>
      <c r="C35" s="360" t="s">
        <v>612</v>
      </c>
      <c r="D35" s="361" t="s">
        <v>958</v>
      </c>
      <c r="E35" s="825" t="s">
        <v>8</v>
      </c>
      <c r="F35" s="825" t="s">
        <v>824</v>
      </c>
      <c r="G35" s="361" t="s">
        <v>959</v>
      </c>
      <c r="H35" s="362" t="s">
        <v>960</v>
      </c>
    </row>
    <row r="36" spans="1:8" x14ac:dyDescent="0.25">
      <c r="A36" s="363" t="s">
        <v>1012</v>
      </c>
      <c r="B36" s="429" t="s">
        <v>1013</v>
      </c>
      <c r="C36" s="430">
        <v>200</v>
      </c>
      <c r="D36" s="366" t="s">
        <v>971</v>
      </c>
      <c r="E36" s="826">
        <v>0</v>
      </c>
      <c r="F36" s="826">
        <v>0</v>
      </c>
      <c r="G36" s="431">
        <f t="shared" ref="G36" si="6">ROUND(C36*E36,0)</f>
        <v>0</v>
      </c>
      <c r="H36" s="432">
        <f t="shared" ref="H36" si="7">ROUND(C36*F36,0)</f>
        <v>0</v>
      </c>
    </row>
    <row r="37" spans="1:8" x14ac:dyDescent="0.25">
      <c r="A37" s="433"/>
      <c r="B37" s="434" t="s">
        <v>1014</v>
      </c>
      <c r="C37" s="435"/>
      <c r="D37" s="436"/>
      <c r="E37" s="827"/>
      <c r="F37" s="827"/>
      <c r="G37" s="436"/>
      <c r="H37" s="437"/>
    </row>
    <row r="38" spans="1:8" x14ac:dyDescent="0.25">
      <c r="A38" s="433" t="s">
        <v>1015</v>
      </c>
      <c r="B38" s="438" t="s">
        <v>1016</v>
      </c>
      <c r="C38" s="439">
        <v>1450</v>
      </c>
      <c r="D38" s="440" t="s">
        <v>968</v>
      </c>
      <c r="E38" s="828">
        <v>0</v>
      </c>
      <c r="F38" s="828">
        <v>0</v>
      </c>
      <c r="G38" s="441">
        <f t="shared" ref="G38" si="8">ROUND(C38*E38,0)</f>
        <v>0</v>
      </c>
      <c r="H38" s="442">
        <f t="shared" ref="H38" si="9">ROUND(C38*F38,0)</f>
        <v>0</v>
      </c>
    </row>
    <row r="39" spans="1:8" x14ac:dyDescent="0.25">
      <c r="A39" s="433"/>
      <c r="B39" s="443" t="s">
        <v>1017</v>
      </c>
      <c r="C39" s="444"/>
      <c r="D39" s="445"/>
      <c r="E39" s="829"/>
      <c r="F39" s="829"/>
      <c r="G39" s="445"/>
      <c r="H39" s="446"/>
    </row>
    <row r="40" spans="1:8" x14ac:dyDescent="0.25">
      <c r="A40" s="447" t="s">
        <v>1018</v>
      </c>
      <c r="B40" s="438" t="s">
        <v>1019</v>
      </c>
      <c r="C40" s="439">
        <v>82</v>
      </c>
      <c r="D40" s="440" t="s">
        <v>968</v>
      </c>
      <c r="E40" s="828">
        <v>0</v>
      </c>
      <c r="F40" s="828">
        <v>0</v>
      </c>
      <c r="G40" s="441">
        <f t="shared" ref="G40" si="10">ROUND(C40*E40,0)</f>
        <v>0</v>
      </c>
      <c r="H40" s="442">
        <f t="shared" ref="H40" si="11">ROUND(C40*F40,0)</f>
        <v>0</v>
      </c>
    </row>
    <row r="41" spans="1:8" ht="38.25" x14ac:dyDescent="0.25">
      <c r="A41" s="448"/>
      <c r="B41" s="449" t="s">
        <v>1020</v>
      </c>
      <c r="C41" s="450"/>
      <c r="D41" s="451"/>
      <c r="E41" s="830"/>
      <c r="F41" s="830"/>
      <c r="G41" s="451"/>
      <c r="H41" s="452"/>
    </row>
    <row r="42" spans="1:8" x14ac:dyDescent="0.25">
      <c r="A42" s="453" t="s">
        <v>1021</v>
      </c>
      <c r="B42" s="454" t="s">
        <v>1022</v>
      </c>
      <c r="C42" s="455">
        <v>241</v>
      </c>
      <c r="D42" s="456" t="s">
        <v>968</v>
      </c>
      <c r="E42" s="831">
        <v>0</v>
      </c>
      <c r="F42" s="831">
        <v>0</v>
      </c>
      <c r="G42" s="457">
        <f t="shared" ref="G42" si="12">ROUND(C42*E42,0)</f>
        <v>0</v>
      </c>
      <c r="H42" s="458">
        <f t="shared" ref="H42" si="13">ROUND(C42*F42,0)</f>
        <v>0</v>
      </c>
    </row>
    <row r="43" spans="1:8" ht="38.25" x14ac:dyDescent="0.25">
      <c r="A43" s="448"/>
      <c r="B43" s="449" t="s">
        <v>1023</v>
      </c>
      <c r="C43" s="450"/>
      <c r="D43" s="451"/>
      <c r="E43" s="830"/>
      <c r="F43" s="830"/>
      <c r="G43" s="451"/>
      <c r="H43" s="452"/>
    </row>
    <row r="44" spans="1:8" ht="25.5" x14ac:dyDescent="0.25">
      <c r="A44" s="459" t="s">
        <v>1024</v>
      </c>
      <c r="B44" s="454" t="s">
        <v>1025</v>
      </c>
      <c r="C44" s="455">
        <v>5</v>
      </c>
      <c r="D44" s="374" t="s">
        <v>18</v>
      </c>
      <c r="E44" s="831">
        <v>0</v>
      </c>
      <c r="F44" s="831">
        <v>0</v>
      </c>
      <c r="G44" s="457">
        <f t="shared" ref="G44" si="14">ROUND(C44*E44,0)</f>
        <v>0</v>
      </c>
      <c r="H44" s="460">
        <f t="shared" ref="H44" si="15">ROUND(C44*F44,0)</f>
        <v>0</v>
      </c>
    </row>
    <row r="45" spans="1:8" x14ac:dyDescent="0.25">
      <c r="A45" s="697"/>
      <c r="B45" s="461" t="s">
        <v>1026</v>
      </c>
      <c r="C45" s="590"/>
      <c r="D45" s="798"/>
      <c r="E45" s="832"/>
      <c r="F45" s="832"/>
      <c r="G45" s="798"/>
      <c r="H45" s="799"/>
    </row>
    <row r="46" spans="1:8" x14ac:dyDescent="0.25">
      <c r="A46" s="698"/>
      <c r="B46" s="449" t="s">
        <v>1027</v>
      </c>
      <c r="C46" s="591"/>
      <c r="D46" s="592"/>
      <c r="E46" s="833"/>
      <c r="F46" s="833"/>
      <c r="G46" s="592"/>
      <c r="H46" s="593"/>
    </row>
    <row r="47" spans="1:8" x14ac:dyDescent="0.25">
      <c r="A47" s="698"/>
      <c r="B47" s="449" t="s">
        <v>1028</v>
      </c>
      <c r="C47" s="591"/>
      <c r="D47" s="592"/>
      <c r="E47" s="833"/>
      <c r="F47" s="833"/>
      <c r="G47" s="592"/>
      <c r="H47" s="593"/>
    </row>
    <row r="48" spans="1:8" ht="14.25" customHeight="1" x14ac:dyDescent="0.25">
      <c r="A48" s="699"/>
      <c r="B48" s="462" t="s">
        <v>1029</v>
      </c>
      <c r="C48" s="594"/>
      <c r="D48" s="595"/>
      <c r="E48" s="834"/>
      <c r="F48" s="834"/>
      <c r="G48" s="595"/>
      <c r="H48" s="596"/>
    </row>
    <row r="49" spans="1:8" ht="39" thickBot="1" x14ac:dyDescent="0.3">
      <c r="A49" s="463"/>
      <c r="B49" s="464" t="s">
        <v>1030</v>
      </c>
      <c r="C49" s="465"/>
      <c r="D49" s="465"/>
      <c r="E49" s="835"/>
      <c r="F49" s="835"/>
      <c r="G49" s="466"/>
      <c r="H49" s="467"/>
    </row>
    <row r="50" spans="1:8" x14ac:dyDescent="0.25">
      <c r="A50" s="407"/>
      <c r="B50" s="408" t="s">
        <v>1005</v>
      </c>
      <c r="C50" s="776"/>
      <c r="D50" s="776"/>
      <c r="E50" s="818"/>
      <c r="F50" s="818"/>
      <c r="G50" s="777">
        <f>SUM(G36:G49)</f>
        <v>0</v>
      </c>
      <c r="H50" s="778"/>
    </row>
    <row r="51" spans="1:8" ht="15.75" thickBot="1" x14ac:dyDescent="0.3">
      <c r="A51" s="413"/>
      <c r="B51" s="414" t="s">
        <v>1006</v>
      </c>
      <c r="C51" s="779"/>
      <c r="D51" s="779"/>
      <c r="E51" s="819"/>
      <c r="F51" s="819"/>
      <c r="G51" s="780"/>
      <c r="H51" s="781">
        <f>SUM(H36:H49)</f>
        <v>0</v>
      </c>
    </row>
    <row r="52" spans="1:8" x14ac:dyDescent="0.25">
      <c r="A52" s="419"/>
      <c r="B52" s="704" t="s">
        <v>1031</v>
      </c>
      <c r="C52" s="782"/>
      <c r="D52" s="782"/>
      <c r="E52" s="820"/>
      <c r="F52" s="821" t="s">
        <v>1008</v>
      </c>
      <c r="G52" s="586">
        <f>SUM(G50,H51)</f>
        <v>0</v>
      </c>
      <c r="H52" s="587"/>
    </row>
    <row r="53" spans="1:8" ht="15.75" thickBot="1" x14ac:dyDescent="0.3">
      <c r="A53" s="423"/>
      <c r="B53" s="705"/>
      <c r="C53" s="783"/>
      <c r="D53" s="783"/>
      <c r="E53" s="822"/>
      <c r="F53" s="823" t="s">
        <v>1009</v>
      </c>
      <c r="G53" s="588">
        <f>(G52*1.27)</f>
        <v>0</v>
      </c>
      <c r="H53" s="589"/>
    </row>
    <row r="54" spans="1:8" ht="16.5" thickBot="1" x14ac:dyDescent="0.3">
      <c r="A54" s="468"/>
      <c r="B54" s="469"/>
      <c r="C54" s="785"/>
      <c r="D54" s="785"/>
      <c r="E54" s="836"/>
      <c r="F54" s="837"/>
      <c r="G54" s="472"/>
      <c r="H54" s="472"/>
    </row>
    <row r="55" spans="1:8" ht="39" thickBot="1" x14ac:dyDescent="0.3">
      <c r="A55" s="358" t="s">
        <v>1032</v>
      </c>
      <c r="B55" s="359" t="s">
        <v>1033</v>
      </c>
      <c r="C55" s="360" t="s">
        <v>612</v>
      </c>
      <c r="D55" s="361" t="s">
        <v>958</v>
      </c>
      <c r="E55" s="825" t="s">
        <v>8</v>
      </c>
      <c r="F55" s="825" t="s">
        <v>824</v>
      </c>
      <c r="G55" s="361" t="s">
        <v>959</v>
      </c>
      <c r="H55" s="362" t="s">
        <v>960</v>
      </c>
    </row>
    <row r="56" spans="1:8" x14ac:dyDescent="0.25">
      <c r="A56" s="363" t="s">
        <v>1034</v>
      </c>
      <c r="B56" s="473" t="s">
        <v>1035</v>
      </c>
      <c r="C56" s="474">
        <v>605</v>
      </c>
      <c r="D56" s="475" t="s">
        <v>968</v>
      </c>
      <c r="E56" s="838">
        <v>0</v>
      </c>
      <c r="F56" s="838">
        <v>0</v>
      </c>
      <c r="G56" s="786">
        <f t="shared" ref="G56" si="16">ROUND(C56*E56,0)</f>
        <v>0</v>
      </c>
      <c r="H56" s="787">
        <f t="shared" ref="H56" si="17">ROUND(C56*F56,0)</f>
        <v>0</v>
      </c>
    </row>
    <row r="57" spans="1:8" ht="38.25" x14ac:dyDescent="0.25">
      <c r="A57" s="713"/>
      <c r="B57" s="461" t="s">
        <v>1036</v>
      </c>
      <c r="C57" s="476"/>
      <c r="D57" s="477"/>
      <c r="E57" s="839"/>
      <c r="F57" s="839"/>
      <c r="G57" s="477"/>
      <c r="H57" s="478"/>
    </row>
    <row r="58" spans="1:8" x14ac:dyDescent="0.25">
      <c r="A58" s="714"/>
      <c r="B58" s="449" t="s">
        <v>1037</v>
      </c>
      <c r="C58" s="479"/>
      <c r="D58" s="480"/>
      <c r="E58" s="840"/>
      <c r="F58" s="840"/>
      <c r="G58" s="480"/>
      <c r="H58" s="481"/>
    </row>
    <row r="59" spans="1:8" x14ac:dyDescent="0.25">
      <c r="A59" s="714"/>
      <c r="B59" s="482" t="s">
        <v>1038</v>
      </c>
      <c r="C59" s="479"/>
      <c r="D59" s="480"/>
      <c r="E59" s="840"/>
      <c r="F59" s="840"/>
      <c r="G59" s="480"/>
      <c r="H59" s="481"/>
    </row>
    <row r="60" spans="1:8" x14ac:dyDescent="0.25">
      <c r="A60" s="714"/>
      <c r="B60" s="449" t="s">
        <v>1039</v>
      </c>
      <c r="C60" s="479"/>
      <c r="D60" s="480"/>
      <c r="E60" s="840"/>
      <c r="F60" s="840"/>
      <c r="G60" s="480"/>
      <c r="H60" s="481"/>
    </row>
    <row r="61" spans="1:8" x14ac:dyDescent="0.25">
      <c r="A61" s="714"/>
      <c r="B61" s="482" t="s">
        <v>1040</v>
      </c>
      <c r="C61" s="479"/>
      <c r="D61" s="480"/>
      <c r="E61" s="840"/>
      <c r="F61" s="840"/>
      <c r="G61" s="480"/>
      <c r="H61" s="481"/>
    </row>
    <row r="62" spans="1:8" x14ac:dyDescent="0.25">
      <c r="A62" s="367" t="s">
        <v>1041</v>
      </c>
      <c r="B62" s="483" t="s">
        <v>1042</v>
      </c>
      <c r="C62" s="484">
        <v>175</v>
      </c>
      <c r="D62" s="374" t="s">
        <v>968</v>
      </c>
      <c r="E62" s="810">
        <v>0</v>
      </c>
      <c r="F62" s="810">
        <v>0</v>
      </c>
      <c r="G62" s="774">
        <f t="shared" ref="G62" si="18">ROUND(C62*E62,0)</f>
        <v>0</v>
      </c>
      <c r="H62" s="775">
        <f t="shared" ref="H62" si="19">ROUND(C62*F62,0)</f>
        <v>0</v>
      </c>
    </row>
    <row r="63" spans="1:8" ht="38.25" x14ac:dyDescent="0.25">
      <c r="A63" s="713"/>
      <c r="B63" s="485" t="s">
        <v>1043</v>
      </c>
      <c r="C63" s="476"/>
      <c r="D63" s="477"/>
      <c r="E63" s="839"/>
      <c r="F63" s="839"/>
      <c r="G63" s="477"/>
      <c r="H63" s="478"/>
    </row>
    <row r="64" spans="1:8" x14ac:dyDescent="0.25">
      <c r="A64" s="714"/>
      <c r="B64" s="449" t="s">
        <v>1037</v>
      </c>
      <c r="C64" s="479"/>
      <c r="D64" s="480"/>
      <c r="E64" s="840"/>
      <c r="F64" s="840"/>
      <c r="G64" s="480"/>
      <c r="H64" s="481"/>
    </row>
    <row r="65" spans="1:8" x14ac:dyDescent="0.25">
      <c r="A65" s="714"/>
      <c r="B65" s="482" t="s">
        <v>1038</v>
      </c>
      <c r="C65" s="479"/>
      <c r="D65" s="480"/>
      <c r="E65" s="840"/>
      <c r="F65" s="840"/>
      <c r="G65" s="480"/>
      <c r="H65" s="481"/>
    </row>
    <row r="66" spans="1:8" x14ac:dyDescent="0.25">
      <c r="A66" s="714"/>
      <c r="B66" s="449" t="s">
        <v>1039</v>
      </c>
      <c r="C66" s="479"/>
      <c r="D66" s="480"/>
      <c r="E66" s="840"/>
      <c r="F66" s="840"/>
      <c r="G66" s="480"/>
      <c r="H66" s="481"/>
    </row>
    <row r="67" spans="1:8" x14ac:dyDescent="0.25">
      <c r="A67" s="714"/>
      <c r="B67" s="486" t="s">
        <v>1040</v>
      </c>
      <c r="C67" s="487"/>
      <c r="D67" s="488"/>
      <c r="E67" s="841"/>
      <c r="F67" s="841"/>
      <c r="G67" s="488"/>
      <c r="H67" s="489"/>
    </row>
    <row r="68" spans="1:8" x14ac:dyDescent="0.25">
      <c r="A68" s="367" t="s">
        <v>1044</v>
      </c>
      <c r="B68" s="483" t="s">
        <v>1045</v>
      </c>
      <c r="C68" s="490">
        <v>56</v>
      </c>
      <c r="D68" s="402" t="s">
        <v>968</v>
      </c>
      <c r="E68" s="842">
        <v>0</v>
      </c>
      <c r="F68" s="842">
        <v>0</v>
      </c>
      <c r="G68" s="788">
        <f t="shared" ref="G68" si="20">ROUND(C68*E68,0)</f>
        <v>0</v>
      </c>
      <c r="H68" s="789">
        <f t="shared" ref="H68" si="21">ROUND(C68*F68,0)</f>
        <v>0</v>
      </c>
    </row>
    <row r="69" spans="1:8" ht="38.25" x14ac:dyDescent="0.25">
      <c r="A69" s="713"/>
      <c r="B69" s="485" t="s">
        <v>1046</v>
      </c>
      <c r="C69" s="476"/>
      <c r="D69" s="477"/>
      <c r="E69" s="839"/>
      <c r="F69" s="839"/>
      <c r="G69" s="477"/>
      <c r="H69" s="478"/>
    </row>
    <row r="70" spans="1:8" x14ac:dyDescent="0.25">
      <c r="A70" s="714"/>
      <c r="B70" s="449" t="s">
        <v>1037</v>
      </c>
      <c r="C70" s="479"/>
      <c r="D70" s="480"/>
      <c r="E70" s="840"/>
      <c r="F70" s="840"/>
      <c r="G70" s="480"/>
      <c r="H70" s="481"/>
    </row>
    <row r="71" spans="1:8" x14ac:dyDescent="0.25">
      <c r="A71" s="714"/>
      <c r="B71" s="482" t="s">
        <v>1038</v>
      </c>
      <c r="C71" s="479"/>
      <c r="D71" s="480"/>
      <c r="E71" s="840"/>
      <c r="F71" s="840"/>
      <c r="G71" s="480"/>
      <c r="H71" s="481"/>
    </row>
    <row r="72" spans="1:8" x14ac:dyDescent="0.25">
      <c r="A72" s="714"/>
      <c r="B72" s="449" t="s">
        <v>1039</v>
      </c>
      <c r="C72" s="479"/>
      <c r="D72" s="480"/>
      <c r="E72" s="840"/>
      <c r="F72" s="840"/>
      <c r="G72" s="480"/>
      <c r="H72" s="481"/>
    </row>
    <row r="73" spans="1:8" x14ac:dyDescent="0.25">
      <c r="A73" s="714"/>
      <c r="B73" s="486" t="s">
        <v>1040</v>
      </c>
      <c r="C73" s="487"/>
      <c r="D73" s="488"/>
      <c r="E73" s="841"/>
      <c r="F73" s="841"/>
      <c r="G73" s="488"/>
      <c r="H73" s="489"/>
    </row>
    <row r="74" spans="1:8" x14ac:dyDescent="0.25">
      <c r="A74" s="367" t="s">
        <v>1047</v>
      </c>
      <c r="B74" s="483" t="s">
        <v>1048</v>
      </c>
      <c r="C74" s="490">
        <v>610</v>
      </c>
      <c r="D74" s="402" t="s">
        <v>968</v>
      </c>
      <c r="E74" s="842">
        <v>0</v>
      </c>
      <c r="F74" s="842">
        <v>0</v>
      </c>
      <c r="G74" s="788">
        <f t="shared" ref="G74" si="22">ROUND(C74*E74,0)</f>
        <v>0</v>
      </c>
      <c r="H74" s="789">
        <f t="shared" ref="H74" si="23">ROUND(C74*F74,0)</f>
        <v>0</v>
      </c>
    </row>
    <row r="75" spans="1:8" ht="25.5" x14ac:dyDescent="0.25">
      <c r="A75" s="713"/>
      <c r="B75" s="461" t="s">
        <v>1049</v>
      </c>
      <c r="C75" s="476"/>
      <c r="D75" s="477"/>
      <c r="E75" s="839"/>
      <c r="F75" s="839"/>
      <c r="G75" s="477"/>
      <c r="H75" s="478"/>
    </row>
    <row r="76" spans="1:8" x14ac:dyDescent="0.25">
      <c r="A76" s="714"/>
      <c r="B76" s="491" t="s">
        <v>1050</v>
      </c>
      <c r="C76" s="479"/>
      <c r="D76" s="480"/>
      <c r="E76" s="840"/>
      <c r="F76" s="840"/>
      <c r="G76" s="480"/>
      <c r="H76" s="481"/>
    </row>
    <row r="77" spans="1:8" x14ac:dyDescent="0.25">
      <c r="A77" s="714"/>
      <c r="B77" s="482" t="s">
        <v>1038</v>
      </c>
      <c r="C77" s="479"/>
      <c r="D77" s="480"/>
      <c r="E77" s="840"/>
      <c r="F77" s="840"/>
      <c r="G77" s="480"/>
      <c r="H77" s="481"/>
    </row>
    <row r="78" spans="1:8" x14ac:dyDescent="0.25">
      <c r="A78" s="714"/>
      <c r="B78" s="449" t="s">
        <v>1039</v>
      </c>
      <c r="C78" s="479"/>
      <c r="D78" s="480"/>
      <c r="E78" s="840"/>
      <c r="F78" s="840"/>
      <c r="G78" s="480"/>
      <c r="H78" s="481"/>
    </row>
    <row r="79" spans="1:8" x14ac:dyDescent="0.25">
      <c r="A79" s="714"/>
      <c r="B79" s="486" t="s">
        <v>1040</v>
      </c>
      <c r="C79" s="487"/>
      <c r="D79" s="488"/>
      <c r="E79" s="841"/>
      <c r="F79" s="841"/>
      <c r="G79" s="488"/>
      <c r="H79" s="489"/>
    </row>
    <row r="80" spans="1:8" x14ac:dyDescent="0.25">
      <c r="A80" s="367" t="s">
        <v>1051</v>
      </c>
      <c r="B80" s="483" t="s">
        <v>1052</v>
      </c>
      <c r="C80" s="490">
        <v>35</v>
      </c>
      <c r="D80" s="402" t="s">
        <v>968</v>
      </c>
      <c r="E80" s="842">
        <v>0</v>
      </c>
      <c r="F80" s="842">
        <v>0</v>
      </c>
      <c r="G80" s="788">
        <f t="shared" ref="G80" si="24">ROUND(C80*E80,0)</f>
        <v>0</v>
      </c>
      <c r="H80" s="789">
        <f t="shared" ref="H80" si="25">ROUND(C80*F80,0)</f>
        <v>0</v>
      </c>
    </row>
    <row r="81" spans="1:8" x14ac:dyDescent="0.25">
      <c r="A81" s="713"/>
      <c r="B81" s="461" t="s">
        <v>1053</v>
      </c>
      <c r="C81" s="476"/>
      <c r="D81" s="477"/>
      <c r="E81" s="839"/>
      <c r="F81" s="839"/>
      <c r="G81" s="477"/>
      <c r="H81" s="478"/>
    </row>
    <row r="82" spans="1:8" x14ac:dyDescent="0.25">
      <c r="A82" s="714"/>
      <c r="B82" s="449" t="s">
        <v>1054</v>
      </c>
      <c r="C82" s="479"/>
      <c r="D82" s="480"/>
      <c r="E82" s="840"/>
      <c r="F82" s="840"/>
      <c r="G82" s="480"/>
      <c r="H82" s="481"/>
    </row>
    <row r="83" spans="1:8" x14ac:dyDescent="0.25">
      <c r="A83" s="714"/>
      <c r="B83" s="482" t="s">
        <v>1055</v>
      </c>
      <c r="C83" s="479"/>
      <c r="D83" s="480"/>
      <c r="E83" s="840"/>
      <c r="F83" s="840"/>
      <c r="G83" s="480"/>
      <c r="H83" s="481"/>
    </row>
    <row r="84" spans="1:8" x14ac:dyDescent="0.25">
      <c r="A84" s="714"/>
      <c r="B84" s="482" t="s">
        <v>1056</v>
      </c>
      <c r="C84" s="479"/>
      <c r="D84" s="480"/>
      <c r="E84" s="840"/>
      <c r="F84" s="840"/>
      <c r="G84" s="480"/>
      <c r="H84" s="481"/>
    </row>
    <row r="85" spans="1:8" x14ac:dyDescent="0.25">
      <c r="A85" s="714"/>
      <c r="B85" s="449" t="s">
        <v>1057</v>
      </c>
      <c r="C85" s="479"/>
      <c r="D85" s="480"/>
      <c r="E85" s="840"/>
      <c r="F85" s="840"/>
      <c r="G85" s="480"/>
      <c r="H85" s="481"/>
    </row>
    <row r="86" spans="1:8" x14ac:dyDescent="0.25">
      <c r="A86" s="714"/>
      <c r="B86" s="486" t="s">
        <v>1058</v>
      </c>
      <c r="C86" s="487"/>
      <c r="D86" s="488"/>
      <c r="E86" s="841"/>
      <c r="F86" s="841"/>
      <c r="G86" s="488"/>
      <c r="H86" s="489"/>
    </row>
    <row r="87" spans="1:8" x14ac:dyDescent="0.25">
      <c r="A87" s="492" t="s">
        <v>1059</v>
      </c>
      <c r="B87" s="454" t="s">
        <v>1060</v>
      </c>
      <c r="C87" s="484">
        <v>1</v>
      </c>
      <c r="D87" s="374" t="s">
        <v>968</v>
      </c>
      <c r="E87" s="810">
        <v>0</v>
      </c>
      <c r="F87" s="810">
        <v>0</v>
      </c>
      <c r="G87" s="774">
        <f t="shared" ref="G87" si="26">ROUND(C87*E87,0)</f>
        <v>0</v>
      </c>
      <c r="H87" s="775">
        <f t="shared" ref="H87" si="27">ROUND(C87*F87,0)</f>
        <v>0</v>
      </c>
    </row>
    <row r="88" spans="1:8" ht="25.5" x14ac:dyDescent="0.25">
      <c r="A88" s="697"/>
      <c r="B88" s="449" t="s">
        <v>1061</v>
      </c>
      <c r="C88" s="493"/>
      <c r="D88" s="494"/>
      <c r="E88" s="843"/>
      <c r="F88" s="843"/>
      <c r="G88" s="494"/>
      <c r="H88" s="495"/>
    </row>
    <row r="89" spans="1:8" x14ac:dyDescent="0.25">
      <c r="A89" s="698"/>
      <c r="B89" s="449" t="s">
        <v>1062</v>
      </c>
      <c r="C89" s="496"/>
      <c r="D89" s="497"/>
      <c r="E89" s="844"/>
      <c r="F89" s="844"/>
      <c r="G89" s="497"/>
      <c r="H89" s="498"/>
    </row>
    <row r="90" spans="1:8" x14ac:dyDescent="0.25">
      <c r="A90" s="698"/>
      <c r="B90" s="499" t="s">
        <v>1038</v>
      </c>
      <c r="C90" s="496"/>
      <c r="D90" s="497"/>
      <c r="E90" s="844"/>
      <c r="F90" s="844"/>
      <c r="G90" s="497"/>
      <c r="H90" s="498"/>
    </row>
    <row r="91" spans="1:8" x14ac:dyDescent="0.25">
      <c r="A91" s="698"/>
      <c r="B91" s="499" t="s">
        <v>1063</v>
      </c>
      <c r="C91" s="496"/>
      <c r="D91" s="497"/>
      <c r="E91" s="844"/>
      <c r="F91" s="844"/>
      <c r="G91" s="497"/>
      <c r="H91" s="498"/>
    </row>
    <row r="92" spans="1:8" x14ac:dyDescent="0.25">
      <c r="A92" s="698"/>
      <c r="B92" s="462" t="s">
        <v>1040</v>
      </c>
      <c r="C92" s="500"/>
      <c r="D92" s="501"/>
      <c r="E92" s="845"/>
      <c r="F92" s="845"/>
      <c r="G92" s="501"/>
      <c r="H92" s="502"/>
    </row>
    <row r="93" spans="1:8" x14ac:dyDescent="0.25">
      <c r="A93" s="492" t="s">
        <v>1064</v>
      </c>
      <c r="B93" s="483" t="s">
        <v>1065</v>
      </c>
      <c r="C93" s="503">
        <v>12</v>
      </c>
      <c r="D93" s="374" t="s">
        <v>968</v>
      </c>
      <c r="E93" s="810">
        <v>0</v>
      </c>
      <c r="F93" s="810">
        <v>0</v>
      </c>
      <c r="G93" s="774">
        <f t="shared" ref="G93" si="28">ROUND(C93*E93,0)</f>
        <v>0</v>
      </c>
      <c r="H93" s="775">
        <f t="shared" ref="H93" si="29">ROUND(C93*F93,0)</f>
        <v>0</v>
      </c>
    </row>
    <row r="94" spans="1:8" x14ac:dyDescent="0.25">
      <c r="A94" s="713"/>
      <c r="B94" s="449" t="s">
        <v>1066</v>
      </c>
      <c r="C94" s="504"/>
      <c r="D94" s="505"/>
      <c r="E94" s="846"/>
      <c r="F94" s="846"/>
      <c r="G94" s="505"/>
      <c r="H94" s="506"/>
    </row>
    <row r="95" spans="1:8" x14ac:dyDescent="0.25">
      <c r="A95" s="714"/>
      <c r="B95" s="499" t="s">
        <v>1067</v>
      </c>
      <c r="C95" s="507"/>
      <c r="D95" s="508"/>
      <c r="E95" s="847"/>
      <c r="F95" s="847"/>
      <c r="G95" s="508"/>
      <c r="H95" s="509"/>
    </row>
    <row r="96" spans="1:8" x14ac:dyDescent="0.25">
      <c r="A96" s="714"/>
      <c r="B96" s="491" t="s">
        <v>1068</v>
      </c>
      <c r="C96" s="507"/>
      <c r="D96" s="508"/>
      <c r="E96" s="847"/>
      <c r="F96" s="847"/>
      <c r="G96" s="508"/>
      <c r="H96" s="509"/>
    </row>
    <row r="97" spans="1:8" x14ac:dyDescent="0.25">
      <c r="A97" s="714"/>
      <c r="B97" s="462" t="s">
        <v>1069</v>
      </c>
      <c r="C97" s="510"/>
      <c r="D97" s="511"/>
      <c r="E97" s="848"/>
      <c r="F97" s="848"/>
      <c r="G97" s="511"/>
      <c r="H97" s="512"/>
    </row>
    <row r="98" spans="1:8" x14ac:dyDescent="0.25">
      <c r="A98" s="492" t="s">
        <v>1070</v>
      </c>
      <c r="B98" s="483" t="s">
        <v>1071</v>
      </c>
      <c r="C98" s="484">
        <v>15</v>
      </c>
      <c r="D98" s="374" t="s">
        <v>98</v>
      </c>
      <c r="E98" s="810">
        <v>0</v>
      </c>
      <c r="F98" s="810">
        <v>0</v>
      </c>
      <c r="G98" s="774">
        <f t="shared" ref="G98" si="30">ROUND(C98*E98,0)</f>
        <v>0</v>
      </c>
      <c r="H98" s="775">
        <f t="shared" ref="H98" si="31">ROUND(C98*F98,0)</f>
        <v>0</v>
      </c>
    </row>
    <row r="99" spans="1:8" ht="51" x14ac:dyDescent="0.25">
      <c r="A99" s="713"/>
      <c r="B99" s="449" t="s">
        <v>1072</v>
      </c>
      <c r="C99" s="504"/>
      <c r="D99" s="505"/>
      <c r="E99" s="846"/>
      <c r="F99" s="846"/>
      <c r="G99" s="505"/>
      <c r="H99" s="506"/>
    </row>
    <row r="100" spans="1:8" x14ac:dyDescent="0.25">
      <c r="A100" s="714"/>
      <c r="B100" s="499" t="s">
        <v>1073</v>
      </c>
      <c r="C100" s="507"/>
      <c r="D100" s="508"/>
      <c r="E100" s="847"/>
      <c r="F100" s="847"/>
      <c r="G100" s="508"/>
      <c r="H100" s="509"/>
    </row>
    <row r="101" spans="1:8" x14ac:dyDescent="0.25">
      <c r="A101" s="492" t="s">
        <v>1074</v>
      </c>
      <c r="B101" s="483" t="s">
        <v>1075</v>
      </c>
      <c r="C101" s="484">
        <v>5</v>
      </c>
      <c r="D101" s="374" t="s">
        <v>968</v>
      </c>
      <c r="E101" s="810">
        <v>0</v>
      </c>
      <c r="F101" s="810">
        <v>0</v>
      </c>
      <c r="G101" s="774">
        <f t="shared" ref="G101" si="32">ROUND(C101*E101,0)</f>
        <v>0</v>
      </c>
      <c r="H101" s="775">
        <f t="shared" ref="H101" si="33">ROUND(C101*F101,0)</f>
        <v>0</v>
      </c>
    </row>
    <row r="102" spans="1:8" ht="38.25" x14ac:dyDescent="0.25">
      <c r="A102" s="713"/>
      <c r="B102" s="449" t="s">
        <v>1076</v>
      </c>
      <c r="C102" s="504"/>
      <c r="D102" s="505"/>
      <c r="E102" s="846"/>
      <c r="F102" s="846"/>
      <c r="G102" s="505"/>
      <c r="H102" s="506"/>
    </row>
    <row r="103" spans="1:8" x14ac:dyDescent="0.25">
      <c r="A103" s="714"/>
      <c r="B103" s="462" t="s">
        <v>1077</v>
      </c>
      <c r="C103" s="510"/>
      <c r="D103" s="511"/>
      <c r="E103" s="848"/>
      <c r="F103" s="848"/>
      <c r="G103" s="511"/>
      <c r="H103" s="512"/>
    </row>
    <row r="104" spans="1:8" x14ac:dyDescent="0.25">
      <c r="A104" s="367" t="s">
        <v>1078</v>
      </c>
      <c r="B104" s="483" t="s">
        <v>1079</v>
      </c>
      <c r="C104" s="513">
        <v>153</v>
      </c>
      <c r="D104" s="379" t="s">
        <v>98</v>
      </c>
      <c r="E104" s="849">
        <v>0</v>
      </c>
      <c r="F104" s="849">
        <v>0</v>
      </c>
      <c r="G104" s="790">
        <f t="shared" ref="G104" si="34">ROUND(C104*E104,0)</f>
        <v>0</v>
      </c>
      <c r="H104" s="791">
        <f t="shared" ref="H104" si="35">ROUND(C104*F104,0)</f>
        <v>0</v>
      </c>
    </row>
    <row r="105" spans="1:8" x14ac:dyDescent="0.25">
      <c r="A105" s="713"/>
      <c r="B105" s="514" t="s">
        <v>1080</v>
      </c>
      <c r="C105" s="515"/>
      <c r="D105" s="516"/>
      <c r="E105" s="850"/>
      <c r="F105" s="850"/>
      <c r="G105" s="792"/>
      <c r="H105" s="793"/>
    </row>
    <row r="106" spans="1:8" x14ac:dyDescent="0.25">
      <c r="A106" s="714"/>
      <c r="B106" s="482" t="s">
        <v>1081</v>
      </c>
      <c r="C106" s="517"/>
      <c r="D106" s="518"/>
      <c r="E106" s="851"/>
      <c r="F106" s="851"/>
      <c r="G106" s="794"/>
      <c r="H106" s="795"/>
    </row>
    <row r="107" spans="1:8" x14ac:dyDescent="0.25">
      <c r="A107" s="714"/>
      <c r="B107" s="482" t="s">
        <v>1082</v>
      </c>
      <c r="C107" s="517"/>
      <c r="D107" s="518"/>
      <c r="E107" s="851"/>
      <c r="F107" s="851"/>
      <c r="G107" s="794"/>
      <c r="H107" s="795"/>
    </row>
    <row r="108" spans="1:8" x14ac:dyDescent="0.25">
      <c r="A108" s="714"/>
      <c r="B108" s="486" t="s">
        <v>1040</v>
      </c>
      <c r="C108" s="517"/>
      <c r="D108" s="518"/>
      <c r="E108" s="851"/>
      <c r="F108" s="851"/>
      <c r="G108" s="794"/>
      <c r="H108" s="795"/>
    </row>
    <row r="109" spans="1:8" x14ac:dyDescent="0.25">
      <c r="A109" s="367" t="s">
        <v>1083</v>
      </c>
      <c r="B109" s="483" t="s">
        <v>1084</v>
      </c>
      <c r="C109" s="513">
        <v>70</v>
      </c>
      <c r="D109" s="379" t="s">
        <v>98</v>
      </c>
      <c r="E109" s="849">
        <v>0</v>
      </c>
      <c r="F109" s="849">
        <v>0</v>
      </c>
      <c r="G109" s="790">
        <f t="shared" ref="G109" si="36">ROUND(C109*E109,0)</f>
        <v>0</v>
      </c>
      <c r="H109" s="791">
        <f t="shared" ref="H109" si="37">ROUND(C109*F109,0)</f>
        <v>0</v>
      </c>
    </row>
    <row r="110" spans="1:8" x14ac:dyDescent="0.25">
      <c r="A110" s="713"/>
      <c r="B110" s="514" t="s">
        <v>1085</v>
      </c>
      <c r="C110" s="515"/>
      <c r="D110" s="516"/>
      <c r="E110" s="850"/>
      <c r="F110" s="850"/>
      <c r="G110" s="792"/>
      <c r="H110" s="793"/>
    </row>
    <row r="111" spans="1:8" x14ac:dyDescent="0.25">
      <c r="A111" s="714"/>
      <c r="B111" s="482" t="s">
        <v>1086</v>
      </c>
      <c r="C111" s="517"/>
      <c r="D111" s="518"/>
      <c r="E111" s="851"/>
      <c r="F111" s="851"/>
      <c r="G111" s="794"/>
      <c r="H111" s="795"/>
    </row>
    <row r="112" spans="1:8" x14ac:dyDescent="0.25">
      <c r="A112" s="714"/>
      <c r="B112" s="482" t="s">
        <v>1087</v>
      </c>
      <c r="C112" s="517"/>
      <c r="D112" s="518"/>
      <c r="E112" s="851"/>
      <c r="F112" s="851"/>
      <c r="G112" s="794"/>
      <c r="H112" s="795"/>
    </row>
    <row r="113" spans="1:8" x14ac:dyDescent="0.25">
      <c r="A113" s="714"/>
      <c r="B113" s="486" t="s">
        <v>1040</v>
      </c>
      <c r="C113" s="517"/>
      <c r="D113" s="518"/>
      <c r="E113" s="851"/>
      <c r="F113" s="851"/>
      <c r="G113" s="794"/>
      <c r="H113" s="795"/>
    </row>
    <row r="114" spans="1:8" x14ac:dyDescent="0.25">
      <c r="A114" s="367" t="s">
        <v>1088</v>
      </c>
      <c r="B114" s="483" t="s">
        <v>1089</v>
      </c>
      <c r="C114" s="513">
        <v>76</v>
      </c>
      <c r="D114" s="379" t="s">
        <v>98</v>
      </c>
      <c r="E114" s="849">
        <v>0</v>
      </c>
      <c r="F114" s="849">
        <v>0</v>
      </c>
      <c r="G114" s="790">
        <f t="shared" ref="G114" si="38">ROUND(C114*E114,0)</f>
        <v>0</v>
      </c>
      <c r="H114" s="791">
        <f t="shared" ref="H114" si="39">ROUND(C114*F114,0)</f>
        <v>0</v>
      </c>
    </row>
    <row r="115" spans="1:8" x14ac:dyDescent="0.25">
      <c r="A115" s="713"/>
      <c r="B115" s="514" t="s">
        <v>1090</v>
      </c>
      <c r="C115" s="515"/>
      <c r="D115" s="516"/>
      <c r="E115" s="850"/>
      <c r="F115" s="850"/>
      <c r="G115" s="792"/>
      <c r="H115" s="793"/>
    </row>
    <row r="116" spans="1:8" x14ac:dyDescent="0.25">
      <c r="A116" s="714"/>
      <c r="B116" s="482" t="s">
        <v>1091</v>
      </c>
      <c r="C116" s="517"/>
      <c r="D116" s="518"/>
      <c r="E116" s="851"/>
      <c r="F116" s="851"/>
      <c r="G116" s="794"/>
      <c r="H116" s="795"/>
    </row>
    <row r="117" spans="1:8" x14ac:dyDescent="0.25">
      <c r="A117" s="714"/>
      <c r="B117" s="482" t="s">
        <v>1092</v>
      </c>
      <c r="C117" s="517"/>
      <c r="D117" s="518"/>
      <c r="E117" s="851"/>
      <c r="F117" s="851"/>
      <c r="G117" s="794"/>
      <c r="H117" s="795"/>
    </row>
    <row r="118" spans="1:8" x14ac:dyDescent="0.25">
      <c r="A118" s="714"/>
      <c r="B118" s="486" t="s">
        <v>1040</v>
      </c>
      <c r="C118" s="519"/>
      <c r="D118" s="520"/>
      <c r="E118" s="852"/>
      <c r="F118" s="852"/>
      <c r="G118" s="796"/>
      <c r="H118" s="797"/>
    </row>
    <row r="119" spans="1:8" x14ac:dyDescent="0.25">
      <c r="A119" s="367" t="s">
        <v>1093</v>
      </c>
      <c r="B119" s="483" t="s">
        <v>1094</v>
      </c>
      <c r="C119" s="513">
        <v>4</v>
      </c>
      <c r="D119" s="379" t="s">
        <v>98</v>
      </c>
      <c r="E119" s="849">
        <v>0</v>
      </c>
      <c r="F119" s="849">
        <v>0</v>
      </c>
      <c r="G119" s="790">
        <f t="shared" ref="G119" si="40">ROUND(C119*E119,0)</f>
        <v>0</v>
      </c>
      <c r="H119" s="791">
        <f t="shared" ref="H119" si="41">ROUND(C119*F119,0)</f>
        <v>0</v>
      </c>
    </row>
    <row r="120" spans="1:8" ht="25.5" x14ac:dyDescent="0.25">
      <c r="A120" s="713"/>
      <c r="B120" s="461" t="s">
        <v>1095</v>
      </c>
      <c r="C120" s="515"/>
      <c r="D120" s="516"/>
      <c r="E120" s="850"/>
      <c r="F120" s="850"/>
      <c r="G120" s="792"/>
      <c r="H120" s="793"/>
    </row>
    <row r="121" spans="1:8" x14ac:dyDescent="0.25">
      <c r="A121" s="714"/>
      <c r="B121" s="482" t="s">
        <v>1096</v>
      </c>
      <c r="C121" s="517"/>
      <c r="D121" s="518"/>
      <c r="E121" s="851"/>
      <c r="F121" s="851"/>
      <c r="G121" s="794"/>
      <c r="H121" s="795"/>
    </row>
    <row r="122" spans="1:8" x14ac:dyDescent="0.25">
      <c r="A122" s="714"/>
      <c r="B122" s="482" t="s">
        <v>1097</v>
      </c>
      <c r="C122" s="517"/>
      <c r="D122" s="518"/>
      <c r="E122" s="851"/>
      <c r="F122" s="851"/>
      <c r="G122" s="794"/>
      <c r="H122" s="795"/>
    </row>
    <row r="123" spans="1:8" x14ac:dyDescent="0.25">
      <c r="A123" s="367" t="s">
        <v>1098</v>
      </c>
      <c r="B123" s="483" t="s">
        <v>1099</v>
      </c>
      <c r="C123" s="503">
        <v>67</v>
      </c>
      <c r="D123" s="374" t="s">
        <v>98</v>
      </c>
      <c r="E123" s="810">
        <v>0</v>
      </c>
      <c r="F123" s="810">
        <v>0</v>
      </c>
      <c r="G123" s="774">
        <f t="shared" ref="G123" si="42">ROUND(C123*E123,0)</f>
        <v>0</v>
      </c>
      <c r="H123" s="775">
        <f t="shared" ref="H123" si="43">ROUND(C123*F123,0)</f>
        <v>0</v>
      </c>
    </row>
    <row r="124" spans="1:8" x14ac:dyDescent="0.25">
      <c r="A124" s="713"/>
      <c r="B124" s="514" t="s">
        <v>1100</v>
      </c>
      <c r="C124" s="515"/>
      <c r="D124" s="516"/>
      <c r="E124" s="850"/>
      <c r="F124" s="850"/>
      <c r="G124" s="792"/>
      <c r="H124" s="793"/>
    </row>
    <row r="125" spans="1:8" x14ac:dyDescent="0.25">
      <c r="A125" s="714"/>
      <c r="B125" s="482" t="s">
        <v>1086</v>
      </c>
      <c r="C125" s="517"/>
      <c r="D125" s="518"/>
      <c r="E125" s="851"/>
      <c r="F125" s="851"/>
      <c r="G125" s="794"/>
      <c r="H125" s="795"/>
    </row>
    <row r="126" spans="1:8" x14ac:dyDescent="0.25">
      <c r="A126" s="714"/>
      <c r="B126" s="482" t="s">
        <v>1087</v>
      </c>
      <c r="C126" s="517"/>
      <c r="D126" s="518"/>
      <c r="E126" s="851"/>
      <c r="F126" s="851"/>
      <c r="G126" s="794"/>
      <c r="H126" s="795"/>
    </row>
    <row r="127" spans="1:8" ht="15.75" thickBot="1" x14ac:dyDescent="0.3">
      <c r="A127" s="714"/>
      <c r="B127" s="486" t="s">
        <v>1040</v>
      </c>
      <c r="C127" s="517"/>
      <c r="D127" s="518"/>
      <c r="E127" s="851"/>
      <c r="F127" s="851"/>
      <c r="G127" s="794"/>
      <c r="H127" s="795"/>
    </row>
    <row r="128" spans="1:8" x14ac:dyDescent="0.25">
      <c r="A128" s="407"/>
      <c r="B128" s="408" t="s">
        <v>1005</v>
      </c>
      <c r="C128" s="776"/>
      <c r="D128" s="776"/>
      <c r="E128" s="818"/>
      <c r="F128" s="818"/>
      <c r="G128" s="777">
        <f>SUM(G56:G127)</f>
        <v>0</v>
      </c>
      <c r="H128" s="778"/>
    </row>
    <row r="129" spans="1:8" ht="15.75" thickBot="1" x14ac:dyDescent="0.3">
      <c r="A129" s="413"/>
      <c r="B129" s="414" t="s">
        <v>1006</v>
      </c>
      <c r="C129" s="779"/>
      <c r="D129" s="779"/>
      <c r="E129" s="819"/>
      <c r="F129" s="819"/>
      <c r="G129" s="780"/>
      <c r="H129" s="781">
        <f>SUM(H56:H127)</f>
        <v>0</v>
      </c>
    </row>
    <row r="130" spans="1:8" x14ac:dyDescent="0.25">
      <c r="A130" s="419"/>
      <c r="B130" s="704" t="s">
        <v>1101</v>
      </c>
      <c r="C130" s="782"/>
      <c r="D130" s="782"/>
      <c r="E130" s="820"/>
      <c r="F130" s="821" t="s">
        <v>1008</v>
      </c>
      <c r="G130" s="586">
        <f>SUM(G128,H129)</f>
        <v>0</v>
      </c>
      <c r="H130" s="587"/>
    </row>
    <row r="131" spans="1:8" ht="15.75" thickBot="1" x14ac:dyDescent="0.3">
      <c r="A131" s="423"/>
      <c r="B131" s="705"/>
      <c r="C131" s="783"/>
      <c r="D131" s="783"/>
      <c r="E131" s="822"/>
      <c r="F131" s="823" t="s">
        <v>1009</v>
      </c>
      <c r="G131" s="588">
        <f>(G130*1.27)</f>
        <v>0</v>
      </c>
      <c r="H131" s="589"/>
    </row>
    <row r="132" spans="1:8" ht="16.5" thickBot="1" x14ac:dyDescent="0.3">
      <c r="A132" s="468"/>
      <c r="B132" s="469"/>
      <c r="C132" s="785"/>
      <c r="D132" s="785"/>
      <c r="E132" s="836"/>
      <c r="F132" s="837"/>
      <c r="G132" s="472"/>
      <c r="H132" s="472"/>
    </row>
    <row r="133" spans="1:8" ht="39" thickBot="1" x14ac:dyDescent="0.3">
      <c r="A133" s="358" t="s">
        <v>1102</v>
      </c>
      <c r="B133" s="359" t="s">
        <v>1103</v>
      </c>
      <c r="C133" s="360" t="s">
        <v>612</v>
      </c>
      <c r="D133" s="361" t="s">
        <v>958</v>
      </c>
      <c r="E133" s="825" t="s">
        <v>8</v>
      </c>
      <c r="F133" s="825" t="s">
        <v>824</v>
      </c>
      <c r="G133" s="361" t="s">
        <v>959</v>
      </c>
      <c r="H133" s="362" t="s">
        <v>960</v>
      </c>
    </row>
    <row r="134" spans="1:8" x14ac:dyDescent="0.25">
      <c r="A134" s="367" t="s">
        <v>1104</v>
      </c>
      <c r="B134" s="483" t="s">
        <v>1105</v>
      </c>
      <c r="C134" s="521">
        <v>1</v>
      </c>
      <c r="D134" s="374" t="s">
        <v>13</v>
      </c>
      <c r="E134" s="810">
        <v>0</v>
      </c>
      <c r="F134" s="810">
        <v>0</v>
      </c>
      <c r="G134" s="774">
        <f t="shared" ref="G134" si="44">ROUND(C134*E134,0)</f>
        <v>0</v>
      </c>
      <c r="H134" s="775">
        <f t="shared" ref="H134" si="45">ROUND(C134*F134,0)</f>
        <v>0</v>
      </c>
    </row>
    <row r="135" spans="1:8" ht="25.5" x14ac:dyDescent="0.25">
      <c r="A135" s="697"/>
      <c r="B135" s="461" t="s">
        <v>1106</v>
      </c>
      <c r="C135" s="522"/>
      <c r="D135" s="516"/>
      <c r="E135" s="850"/>
      <c r="F135" s="850"/>
      <c r="G135" s="792"/>
      <c r="H135" s="793"/>
    </row>
    <row r="136" spans="1:8" x14ac:dyDescent="0.25">
      <c r="A136" s="698"/>
      <c r="B136" s="482" t="s">
        <v>1107</v>
      </c>
      <c r="C136" s="523"/>
      <c r="D136" s="518"/>
      <c r="E136" s="851"/>
      <c r="F136" s="851"/>
      <c r="G136" s="794"/>
      <c r="H136" s="795"/>
    </row>
    <row r="137" spans="1:8" x14ac:dyDescent="0.25">
      <c r="A137" s="698"/>
      <c r="B137" s="482" t="s">
        <v>1108</v>
      </c>
      <c r="C137" s="523"/>
      <c r="D137" s="518"/>
      <c r="E137" s="851"/>
      <c r="F137" s="851"/>
      <c r="G137" s="794"/>
      <c r="H137" s="795"/>
    </row>
    <row r="138" spans="1:8" x14ac:dyDescent="0.25">
      <c r="A138" s="698"/>
      <c r="B138" s="482" t="s">
        <v>1109</v>
      </c>
      <c r="C138" s="523"/>
      <c r="D138" s="518"/>
      <c r="E138" s="851"/>
      <c r="F138" s="851"/>
      <c r="G138" s="794"/>
      <c r="H138" s="795"/>
    </row>
    <row r="139" spans="1:8" x14ac:dyDescent="0.25">
      <c r="A139" s="698"/>
      <c r="B139" s="482" t="s">
        <v>1110</v>
      </c>
      <c r="C139" s="523"/>
      <c r="D139" s="518"/>
      <c r="E139" s="851"/>
      <c r="F139" s="851"/>
      <c r="G139" s="794"/>
      <c r="H139" s="795"/>
    </row>
    <row r="140" spans="1:8" x14ac:dyDescent="0.25">
      <c r="A140" s="699"/>
      <c r="B140" s="486" t="s">
        <v>1111</v>
      </c>
      <c r="C140" s="524"/>
      <c r="D140" s="520"/>
      <c r="E140" s="852"/>
      <c r="F140" s="852"/>
      <c r="G140" s="796"/>
      <c r="H140" s="797"/>
    </row>
    <row r="141" spans="1:8" x14ac:dyDescent="0.25">
      <c r="A141" s="433" t="s">
        <v>1112</v>
      </c>
      <c r="B141" s="483" t="s">
        <v>1113</v>
      </c>
      <c r="C141" s="521">
        <v>18</v>
      </c>
      <c r="D141" s="374" t="s">
        <v>98</v>
      </c>
      <c r="E141" s="810">
        <v>0</v>
      </c>
      <c r="F141" s="810">
        <v>0</v>
      </c>
      <c r="G141" s="774">
        <f t="shared" ref="G141" si="46">ROUND(C141*E141,0)</f>
        <v>0</v>
      </c>
      <c r="H141" s="775">
        <f t="shared" ref="H141" si="47">ROUND(C141*F141,0)</f>
        <v>0</v>
      </c>
    </row>
    <row r="142" spans="1:8" x14ac:dyDescent="0.25">
      <c r="A142" s="714"/>
      <c r="B142" s="482" t="s">
        <v>1114</v>
      </c>
      <c r="C142" s="525"/>
      <c r="D142" s="526"/>
      <c r="E142" s="853"/>
      <c r="F142" s="854"/>
      <c r="G142" s="526"/>
      <c r="H142" s="527"/>
    </row>
    <row r="143" spans="1:8" ht="38.25" x14ac:dyDescent="0.25">
      <c r="A143" s="714"/>
      <c r="B143" s="449" t="s">
        <v>1115</v>
      </c>
      <c r="C143" s="525"/>
      <c r="D143" s="526"/>
      <c r="E143" s="853"/>
      <c r="F143" s="854"/>
      <c r="G143" s="526"/>
      <c r="H143" s="527"/>
    </row>
    <row r="144" spans="1:8" x14ac:dyDescent="0.25">
      <c r="A144" s="714"/>
      <c r="B144" s="449" t="s">
        <v>1116</v>
      </c>
      <c r="C144" s="525"/>
      <c r="D144" s="526"/>
      <c r="E144" s="853"/>
      <c r="F144" s="854"/>
      <c r="G144" s="526"/>
      <c r="H144" s="527"/>
    </row>
    <row r="145" spans="1:8" x14ac:dyDescent="0.25">
      <c r="A145" s="714"/>
      <c r="B145" s="482" t="s">
        <v>1117</v>
      </c>
      <c r="C145" s="525"/>
      <c r="D145" s="526"/>
      <c r="E145" s="853"/>
      <c r="F145" s="854"/>
      <c r="G145" s="526"/>
      <c r="H145" s="527"/>
    </row>
    <row r="146" spans="1:8" x14ac:dyDescent="0.25">
      <c r="A146" s="714"/>
      <c r="B146" s="482" t="s">
        <v>1118</v>
      </c>
      <c r="C146" s="525"/>
      <c r="D146" s="526"/>
      <c r="E146" s="853"/>
      <c r="F146" s="854"/>
      <c r="G146" s="526"/>
      <c r="H146" s="527"/>
    </row>
    <row r="147" spans="1:8" x14ac:dyDescent="0.25">
      <c r="A147" s="714"/>
      <c r="B147" s="482" t="s">
        <v>1119</v>
      </c>
      <c r="C147" s="525"/>
      <c r="D147" s="526"/>
      <c r="E147" s="853"/>
      <c r="F147" s="854"/>
      <c r="G147" s="526"/>
      <c r="H147" s="527"/>
    </row>
    <row r="148" spans="1:8" x14ac:dyDescent="0.25">
      <c r="A148" s="714"/>
      <c r="B148" s="482" t="s">
        <v>1120</v>
      </c>
      <c r="C148" s="525"/>
      <c r="D148" s="526"/>
      <c r="E148" s="853"/>
      <c r="F148" s="854"/>
      <c r="G148" s="526"/>
      <c r="H148" s="527"/>
    </row>
    <row r="149" spans="1:8" x14ac:dyDescent="0.25">
      <c r="A149" s="714"/>
      <c r="B149" s="482" t="s">
        <v>1121</v>
      </c>
      <c r="C149" s="525"/>
      <c r="D149" s="526"/>
      <c r="E149" s="853"/>
      <c r="F149" s="854"/>
      <c r="G149" s="526"/>
      <c r="H149" s="527"/>
    </row>
    <row r="150" spans="1:8" x14ac:dyDescent="0.25">
      <c r="A150" s="714"/>
      <c r="B150" s="482" t="s">
        <v>1122</v>
      </c>
      <c r="C150" s="525"/>
      <c r="D150" s="526"/>
      <c r="E150" s="853"/>
      <c r="F150" s="854"/>
      <c r="G150" s="526"/>
      <c r="H150" s="527"/>
    </row>
    <row r="151" spans="1:8" x14ac:dyDescent="0.25">
      <c r="A151" s="714"/>
      <c r="B151" s="482" t="s">
        <v>1040</v>
      </c>
      <c r="C151" s="525"/>
      <c r="D151" s="526"/>
      <c r="E151" s="853"/>
      <c r="F151" s="854"/>
      <c r="G151" s="526"/>
      <c r="H151" s="527"/>
    </row>
    <row r="152" spans="1:8" x14ac:dyDescent="0.25">
      <c r="A152" s="714"/>
      <c r="B152" s="482" t="s">
        <v>1123</v>
      </c>
      <c r="C152" s="525"/>
      <c r="D152" s="526"/>
      <c r="E152" s="853"/>
      <c r="F152" s="854"/>
      <c r="G152" s="526"/>
      <c r="H152" s="527"/>
    </row>
    <row r="153" spans="1:8" x14ac:dyDescent="0.25">
      <c r="A153" s="714"/>
      <c r="B153" s="449" t="s">
        <v>1124</v>
      </c>
      <c r="C153" s="525"/>
      <c r="D153" s="526"/>
      <c r="E153" s="853"/>
      <c r="F153" s="854"/>
      <c r="G153" s="526"/>
      <c r="H153" s="527"/>
    </row>
    <row r="154" spans="1:8" x14ac:dyDescent="0.25">
      <c r="A154" s="714"/>
      <c r="B154" s="449" t="s">
        <v>1125</v>
      </c>
      <c r="C154" s="525"/>
      <c r="D154" s="526"/>
      <c r="E154" s="853"/>
      <c r="F154" s="854"/>
      <c r="G154" s="526"/>
      <c r="H154" s="527"/>
    </row>
    <row r="155" spans="1:8" x14ac:dyDescent="0.25">
      <c r="A155" s="714"/>
      <c r="B155" s="449" t="s">
        <v>1126</v>
      </c>
      <c r="C155" s="525"/>
      <c r="D155" s="526"/>
      <c r="E155" s="853"/>
      <c r="F155" s="854"/>
      <c r="G155" s="526"/>
      <c r="H155" s="527"/>
    </row>
    <row r="156" spans="1:8" x14ac:dyDescent="0.25">
      <c r="A156" s="714"/>
      <c r="B156" s="449" t="s">
        <v>1127</v>
      </c>
      <c r="C156" s="525"/>
      <c r="D156" s="526"/>
      <c r="E156" s="853"/>
      <c r="F156" s="854"/>
      <c r="G156" s="526"/>
      <c r="H156" s="527"/>
    </row>
    <row r="157" spans="1:8" x14ac:dyDescent="0.25">
      <c r="A157" s="714"/>
      <c r="B157" s="482" t="s">
        <v>1128</v>
      </c>
      <c r="C157" s="525"/>
      <c r="D157" s="526"/>
      <c r="E157" s="853"/>
      <c r="F157" s="854"/>
      <c r="G157" s="526"/>
      <c r="H157" s="527"/>
    </row>
    <row r="158" spans="1:8" ht="26.25" thickBot="1" x14ac:dyDescent="0.3">
      <c r="A158" s="715"/>
      <c r="B158" s="462" t="s">
        <v>1129</v>
      </c>
      <c r="C158" s="528"/>
      <c r="D158" s="529"/>
      <c r="E158" s="855"/>
      <c r="F158" s="856"/>
      <c r="G158" s="529"/>
      <c r="H158" s="530"/>
    </row>
    <row r="159" spans="1:8" x14ac:dyDescent="0.25">
      <c r="A159" s="407"/>
      <c r="B159" s="408" t="s">
        <v>1005</v>
      </c>
      <c r="C159" s="776"/>
      <c r="D159" s="776"/>
      <c r="E159" s="818"/>
      <c r="F159" s="818"/>
      <c r="G159" s="777">
        <f>SUM(G134:G158)</f>
        <v>0</v>
      </c>
      <c r="H159" s="778"/>
    </row>
    <row r="160" spans="1:8" ht="15.75" thickBot="1" x14ac:dyDescent="0.3">
      <c r="A160" s="413"/>
      <c r="B160" s="414" t="s">
        <v>1006</v>
      </c>
      <c r="C160" s="779"/>
      <c r="D160" s="779"/>
      <c r="E160" s="819"/>
      <c r="F160" s="819"/>
      <c r="G160" s="780"/>
      <c r="H160" s="781">
        <f>SUM(H134:H158)</f>
        <v>0</v>
      </c>
    </row>
    <row r="161" spans="1:8" x14ac:dyDescent="0.25">
      <c r="A161" s="419"/>
      <c r="B161" s="704" t="s">
        <v>1130</v>
      </c>
      <c r="C161" s="782"/>
      <c r="D161" s="782"/>
      <c r="E161" s="820"/>
      <c r="F161" s="821" t="s">
        <v>1008</v>
      </c>
      <c r="G161" s="586">
        <f>SUM(G159,H160)</f>
        <v>0</v>
      </c>
      <c r="H161" s="587"/>
    </row>
    <row r="162" spans="1:8" ht="15.75" thickBot="1" x14ac:dyDescent="0.3">
      <c r="A162" s="423"/>
      <c r="B162" s="705"/>
      <c r="C162" s="783"/>
      <c r="D162" s="783"/>
      <c r="E162" s="822"/>
      <c r="F162" s="823" t="s">
        <v>1009</v>
      </c>
      <c r="G162" s="588">
        <f>(G161*1.27)</f>
        <v>0</v>
      </c>
      <c r="H162" s="589"/>
    </row>
    <row r="163" spans="1:8" ht="16.5" thickBot="1" x14ac:dyDescent="0.3">
      <c r="A163" s="468"/>
      <c r="B163" s="469"/>
      <c r="C163" s="785"/>
      <c r="D163" s="785"/>
      <c r="E163" s="836"/>
      <c r="F163" s="837"/>
      <c r="G163" s="472"/>
      <c r="H163" s="472"/>
    </row>
    <row r="164" spans="1:8" ht="39" thickBot="1" x14ac:dyDescent="0.3">
      <c r="A164" s="358" t="s">
        <v>1131</v>
      </c>
      <c r="B164" s="359" t="s">
        <v>1132</v>
      </c>
      <c r="C164" s="360" t="s">
        <v>612</v>
      </c>
      <c r="D164" s="361" t="s">
        <v>958</v>
      </c>
      <c r="E164" s="825" t="s">
        <v>8</v>
      </c>
      <c r="F164" s="825" t="s">
        <v>824</v>
      </c>
      <c r="G164" s="361" t="s">
        <v>959</v>
      </c>
      <c r="H164" s="362" t="s">
        <v>960</v>
      </c>
    </row>
    <row r="165" spans="1:8" ht="25.5" x14ac:dyDescent="0.25">
      <c r="A165" s="363" t="s">
        <v>1133</v>
      </c>
      <c r="B165" s="429" t="s">
        <v>1134</v>
      </c>
      <c r="C165" s="531">
        <v>9</v>
      </c>
      <c r="D165" s="366" t="s">
        <v>18</v>
      </c>
      <c r="E165" s="857">
        <v>0</v>
      </c>
      <c r="F165" s="857">
        <v>0</v>
      </c>
      <c r="G165" s="532">
        <f t="shared" ref="G165:G167" si="48">ROUND(C165*E165,0)</f>
        <v>0</v>
      </c>
      <c r="H165" s="533">
        <f t="shared" ref="H165:H167" si="49">ROUND(C165*F165,0)</f>
        <v>0</v>
      </c>
    </row>
    <row r="166" spans="1:8" ht="38.25" x14ac:dyDescent="0.25">
      <c r="A166" s="367" t="s">
        <v>1135</v>
      </c>
      <c r="B166" s="454" t="s">
        <v>1136</v>
      </c>
      <c r="C166" s="534">
        <v>9</v>
      </c>
      <c r="D166" s="374" t="s">
        <v>18</v>
      </c>
      <c r="E166" s="812">
        <v>0</v>
      </c>
      <c r="F166" s="812">
        <v>0</v>
      </c>
      <c r="G166" s="383">
        <f t="shared" si="48"/>
        <v>0</v>
      </c>
      <c r="H166" s="384">
        <f t="shared" si="49"/>
        <v>0</v>
      </c>
    </row>
    <row r="167" spans="1:8" x14ac:dyDescent="0.25">
      <c r="A167" s="367" t="s">
        <v>1137</v>
      </c>
      <c r="B167" s="454" t="s">
        <v>1138</v>
      </c>
      <c r="C167" s="534">
        <v>9</v>
      </c>
      <c r="D167" s="374" t="s">
        <v>18</v>
      </c>
      <c r="E167" s="810">
        <v>0</v>
      </c>
      <c r="F167" s="810">
        <v>0</v>
      </c>
      <c r="G167" s="774">
        <f t="shared" si="48"/>
        <v>0</v>
      </c>
      <c r="H167" s="775">
        <f t="shared" si="49"/>
        <v>0</v>
      </c>
    </row>
    <row r="168" spans="1:8" ht="25.5" x14ac:dyDescent="0.25">
      <c r="A168" s="697"/>
      <c r="B168" s="461" t="s">
        <v>1139</v>
      </c>
      <c r="C168" s="597"/>
      <c r="D168" s="800"/>
      <c r="E168" s="858"/>
      <c r="F168" s="858"/>
      <c r="G168" s="800"/>
      <c r="H168" s="801"/>
    </row>
    <row r="169" spans="1:8" ht="25.5" x14ac:dyDescent="0.25">
      <c r="A169" s="698"/>
      <c r="B169" s="449" t="s">
        <v>1140</v>
      </c>
      <c r="C169" s="601"/>
      <c r="D169" s="602"/>
      <c r="E169" s="859"/>
      <c r="F169" s="859"/>
      <c r="G169" s="602"/>
      <c r="H169" s="603"/>
    </row>
    <row r="170" spans="1:8" ht="63.75" x14ac:dyDescent="0.25">
      <c r="A170" s="535" t="s">
        <v>1141</v>
      </c>
      <c r="B170" s="454" t="s">
        <v>1142</v>
      </c>
      <c r="C170" s="374">
        <v>9</v>
      </c>
      <c r="D170" s="374" t="s">
        <v>18</v>
      </c>
      <c r="E170" s="812">
        <v>0</v>
      </c>
      <c r="F170" s="812">
        <v>0</v>
      </c>
      <c r="G170" s="383">
        <f t="shared" ref="G170:G175" si="50">ROUND(C170*E170,0)</f>
        <v>0</v>
      </c>
      <c r="H170" s="384">
        <f t="shared" ref="H170:H175" si="51">ROUND(C170*F170,0)</f>
        <v>0</v>
      </c>
    </row>
    <row r="171" spans="1:8" ht="25.5" x14ac:dyDescent="0.25">
      <c r="A171" s="367" t="s">
        <v>1143</v>
      </c>
      <c r="B171" s="454" t="s">
        <v>1144</v>
      </c>
      <c r="C171" s="536">
        <v>880</v>
      </c>
      <c r="D171" s="374" t="s">
        <v>18</v>
      </c>
      <c r="E171" s="812">
        <v>0</v>
      </c>
      <c r="F171" s="812">
        <v>0</v>
      </c>
      <c r="G171" s="383">
        <f t="shared" si="50"/>
        <v>0</v>
      </c>
      <c r="H171" s="384">
        <f t="shared" si="51"/>
        <v>0</v>
      </c>
    </row>
    <row r="172" spans="1:8" ht="51" x14ac:dyDescent="0.25">
      <c r="A172" s="367" t="s">
        <v>1145</v>
      </c>
      <c r="B172" s="454" t="s">
        <v>1146</v>
      </c>
      <c r="C172" s="536">
        <v>59</v>
      </c>
      <c r="D172" s="374" t="s">
        <v>18</v>
      </c>
      <c r="E172" s="812">
        <v>0</v>
      </c>
      <c r="F172" s="812">
        <v>0</v>
      </c>
      <c r="G172" s="383">
        <f t="shared" si="50"/>
        <v>0</v>
      </c>
      <c r="H172" s="384">
        <f t="shared" si="51"/>
        <v>0</v>
      </c>
    </row>
    <row r="173" spans="1:8" ht="51" x14ac:dyDescent="0.25">
      <c r="A173" s="367" t="s">
        <v>1147</v>
      </c>
      <c r="B173" s="454" t="s">
        <v>1148</v>
      </c>
      <c r="C173" s="536">
        <v>375</v>
      </c>
      <c r="D173" s="374" t="s">
        <v>18</v>
      </c>
      <c r="E173" s="812">
        <v>0</v>
      </c>
      <c r="F173" s="812">
        <v>0</v>
      </c>
      <c r="G173" s="383">
        <f t="shared" si="50"/>
        <v>0</v>
      </c>
      <c r="H173" s="384">
        <f t="shared" si="51"/>
        <v>0</v>
      </c>
    </row>
    <row r="174" spans="1:8" ht="51" x14ac:dyDescent="0.25">
      <c r="A174" s="367" t="s">
        <v>1149</v>
      </c>
      <c r="B174" s="454" t="s">
        <v>1150</v>
      </c>
      <c r="C174" s="536">
        <v>446</v>
      </c>
      <c r="D174" s="374" t="s">
        <v>18</v>
      </c>
      <c r="E174" s="812">
        <v>0</v>
      </c>
      <c r="F174" s="812">
        <v>0</v>
      </c>
      <c r="G174" s="383">
        <f t="shared" si="50"/>
        <v>0</v>
      </c>
      <c r="H174" s="384">
        <f t="shared" si="51"/>
        <v>0</v>
      </c>
    </row>
    <row r="175" spans="1:8" x14ac:dyDescent="0.25">
      <c r="A175" s="367" t="s">
        <v>1151</v>
      </c>
      <c r="B175" s="378" t="s">
        <v>1152</v>
      </c>
      <c r="C175" s="537">
        <v>31</v>
      </c>
      <c r="D175" s="379" t="s">
        <v>968</v>
      </c>
      <c r="E175" s="811">
        <v>0</v>
      </c>
      <c r="F175" s="811">
        <v>0</v>
      </c>
      <c r="G175" s="383">
        <f t="shared" si="50"/>
        <v>0</v>
      </c>
      <c r="H175" s="384">
        <f t="shared" si="51"/>
        <v>0</v>
      </c>
    </row>
    <row r="176" spans="1:8" x14ac:dyDescent="0.25">
      <c r="A176" s="710"/>
      <c r="B176" s="538" t="s">
        <v>1153</v>
      </c>
      <c r="C176" s="539"/>
      <c r="D176" s="516"/>
      <c r="E176" s="860"/>
      <c r="F176" s="860"/>
      <c r="G176" s="540"/>
      <c r="H176" s="541"/>
    </row>
    <row r="177" spans="1:8" ht="15.75" x14ac:dyDescent="0.25">
      <c r="A177" s="711"/>
      <c r="B177" s="542" t="s">
        <v>1154</v>
      </c>
      <c r="C177" s="543"/>
      <c r="D177" s="518"/>
      <c r="E177" s="861"/>
      <c r="F177" s="861"/>
      <c r="G177" s="544"/>
      <c r="H177" s="545"/>
    </row>
    <row r="178" spans="1:8" x14ac:dyDescent="0.25">
      <c r="A178" s="712"/>
      <c r="B178" s="546" t="s">
        <v>1155</v>
      </c>
      <c r="C178" s="547"/>
      <c r="D178" s="520"/>
      <c r="E178" s="862"/>
      <c r="F178" s="862"/>
      <c r="G178" s="548"/>
      <c r="H178" s="549"/>
    </row>
    <row r="179" spans="1:8" ht="25.5" x14ac:dyDescent="0.25">
      <c r="A179" s="550" t="s">
        <v>1156</v>
      </c>
      <c r="B179" s="438" t="s">
        <v>1157</v>
      </c>
      <c r="C179" s="536">
        <v>209</v>
      </c>
      <c r="D179" s="374" t="s">
        <v>18</v>
      </c>
      <c r="E179" s="812">
        <v>0</v>
      </c>
      <c r="F179" s="812">
        <v>0</v>
      </c>
      <c r="G179" s="383">
        <f t="shared" ref="G179:G181" si="52">ROUND(C179*E179,0)</f>
        <v>0</v>
      </c>
      <c r="H179" s="384">
        <f t="shared" ref="H179:H181" si="53">ROUND(C179*F179,0)</f>
        <v>0</v>
      </c>
    </row>
    <row r="180" spans="1:8" x14ac:dyDescent="0.25">
      <c r="A180" s="367" t="s">
        <v>1158</v>
      </c>
      <c r="B180" s="454" t="s">
        <v>1159</v>
      </c>
      <c r="C180" s="534">
        <v>13</v>
      </c>
      <c r="D180" s="374" t="s">
        <v>971</v>
      </c>
      <c r="E180" s="810">
        <v>0</v>
      </c>
      <c r="F180" s="810">
        <v>0</v>
      </c>
      <c r="G180" s="774">
        <f t="shared" si="52"/>
        <v>0</v>
      </c>
      <c r="H180" s="775">
        <f t="shared" si="53"/>
        <v>0</v>
      </c>
    </row>
    <row r="181" spans="1:8" ht="25.5" x14ac:dyDescent="0.25">
      <c r="A181" s="367" t="s">
        <v>1160</v>
      </c>
      <c r="B181" s="485" t="s">
        <v>1161</v>
      </c>
      <c r="C181" s="537">
        <v>600</v>
      </c>
      <c r="D181" s="379" t="s">
        <v>968</v>
      </c>
      <c r="E181" s="849">
        <v>0</v>
      </c>
      <c r="F181" s="849">
        <v>0</v>
      </c>
      <c r="G181" s="774">
        <f t="shared" si="52"/>
        <v>0</v>
      </c>
      <c r="H181" s="775">
        <f t="shared" si="53"/>
        <v>0</v>
      </c>
    </row>
    <row r="182" spans="1:8" ht="38.25" x14ac:dyDescent="0.25">
      <c r="A182" s="710"/>
      <c r="B182" s="551" t="s">
        <v>1162</v>
      </c>
      <c r="C182" s="516"/>
      <c r="D182" s="516"/>
      <c r="E182" s="850"/>
      <c r="F182" s="850"/>
      <c r="G182" s="792"/>
      <c r="H182" s="793"/>
    </row>
    <row r="183" spans="1:8" x14ac:dyDescent="0.25">
      <c r="A183" s="711"/>
      <c r="B183" s="552" t="s">
        <v>1163</v>
      </c>
      <c r="C183" s="518"/>
      <c r="D183" s="518"/>
      <c r="E183" s="851"/>
      <c r="F183" s="851"/>
      <c r="G183" s="794"/>
      <c r="H183" s="795"/>
    </row>
    <row r="184" spans="1:8" x14ac:dyDescent="0.25">
      <c r="A184" s="711"/>
      <c r="B184" s="552" t="s">
        <v>1164</v>
      </c>
      <c r="C184" s="518"/>
      <c r="D184" s="518"/>
      <c r="E184" s="851"/>
      <c r="F184" s="851"/>
      <c r="G184" s="794"/>
      <c r="H184" s="795"/>
    </row>
    <row r="185" spans="1:8" ht="27.75" x14ac:dyDescent="0.25">
      <c r="A185" s="712"/>
      <c r="B185" s="553" t="s">
        <v>1165</v>
      </c>
      <c r="C185" s="520"/>
      <c r="D185" s="520"/>
      <c r="E185" s="852"/>
      <c r="F185" s="852"/>
      <c r="G185" s="796"/>
      <c r="H185" s="797"/>
    </row>
    <row r="186" spans="1:8" x14ac:dyDescent="0.25">
      <c r="A186" s="367" t="s">
        <v>1166</v>
      </c>
      <c r="B186" s="485" t="s">
        <v>1167</v>
      </c>
      <c r="C186" s="537">
        <v>320</v>
      </c>
      <c r="D186" s="379" t="s">
        <v>968</v>
      </c>
      <c r="E186" s="849">
        <v>0</v>
      </c>
      <c r="F186" s="849">
        <v>0</v>
      </c>
      <c r="G186" s="790">
        <f t="shared" ref="G186" si="54">ROUND(C186*E186,0)</f>
        <v>0</v>
      </c>
      <c r="H186" s="791">
        <f t="shared" ref="H186" si="55">ROUND(C186*F186,0)</f>
        <v>0</v>
      </c>
    </row>
    <row r="187" spans="1:8" ht="25.5" x14ac:dyDescent="0.25">
      <c r="A187" s="713"/>
      <c r="B187" s="551" t="s">
        <v>1168</v>
      </c>
      <c r="C187" s="554"/>
      <c r="D187" s="516"/>
      <c r="E187" s="850"/>
      <c r="F187" s="850"/>
      <c r="G187" s="792"/>
      <c r="H187" s="793"/>
    </row>
    <row r="188" spans="1:8" x14ac:dyDescent="0.25">
      <c r="A188" s="714"/>
      <c r="B188" s="552" t="s">
        <v>1169</v>
      </c>
      <c r="C188" s="555"/>
      <c r="D188" s="518"/>
      <c r="E188" s="851"/>
      <c r="F188" s="851"/>
      <c r="G188" s="794"/>
      <c r="H188" s="795"/>
    </row>
    <row r="189" spans="1:8" ht="15.75" thickBot="1" x14ac:dyDescent="0.3">
      <c r="A189" s="715"/>
      <c r="B189" s="553" t="s">
        <v>1170</v>
      </c>
      <c r="C189" s="556"/>
      <c r="D189" s="520"/>
      <c r="E189" s="852"/>
      <c r="F189" s="852"/>
      <c r="G189" s="796"/>
      <c r="H189" s="797"/>
    </row>
    <row r="190" spans="1:8" x14ac:dyDescent="0.25">
      <c r="A190" s="407"/>
      <c r="B190" s="408" t="s">
        <v>1005</v>
      </c>
      <c r="C190" s="776"/>
      <c r="D190" s="776"/>
      <c r="E190" s="818"/>
      <c r="F190" s="818"/>
      <c r="G190" s="777">
        <f>SUM(G165:G189)</f>
        <v>0</v>
      </c>
      <c r="H190" s="778"/>
    </row>
    <row r="191" spans="1:8" ht="15.75" thickBot="1" x14ac:dyDescent="0.3">
      <c r="A191" s="413"/>
      <c r="B191" s="414" t="s">
        <v>1006</v>
      </c>
      <c r="C191" s="779"/>
      <c r="D191" s="779"/>
      <c r="E191" s="819"/>
      <c r="F191" s="819"/>
      <c r="G191" s="780"/>
      <c r="H191" s="781">
        <f>SUM(H165:H189)</f>
        <v>0</v>
      </c>
    </row>
    <row r="192" spans="1:8" x14ac:dyDescent="0.25">
      <c r="A192" s="419"/>
      <c r="B192" s="704" t="s">
        <v>1171</v>
      </c>
      <c r="C192" s="782"/>
      <c r="D192" s="782"/>
      <c r="E192" s="820"/>
      <c r="F192" s="821" t="s">
        <v>1008</v>
      </c>
      <c r="G192" s="586">
        <f>SUM(G190,H191)</f>
        <v>0</v>
      </c>
      <c r="H192" s="587"/>
    </row>
    <row r="193" spans="1:8" ht="15.75" thickBot="1" x14ac:dyDescent="0.3">
      <c r="A193" s="423"/>
      <c r="B193" s="705"/>
      <c r="C193" s="783"/>
      <c r="D193" s="783"/>
      <c r="E193" s="822"/>
      <c r="F193" s="823" t="s">
        <v>1009</v>
      </c>
      <c r="G193" s="588">
        <f>(G192*1.27)</f>
        <v>0</v>
      </c>
      <c r="H193" s="589"/>
    </row>
    <row r="194" spans="1:8" ht="16.5" thickBot="1" x14ac:dyDescent="0.3">
      <c r="A194" s="468"/>
      <c r="B194" s="469"/>
      <c r="C194" s="785"/>
      <c r="D194" s="785"/>
      <c r="E194" s="836"/>
      <c r="F194" s="837"/>
      <c r="G194" s="472"/>
      <c r="H194" s="472"/>
    </row>
    <row r="195" spans="1:8" ht="39" thickBot="1" x14ac:dyDescent="0.3">
      <c r="A195" s="358" t="s">
        <v>1172</v>
      </c>
      <c r="B195" s="359" t="s">
        <v>1173</v>
      </c>
      <c r="C195" s="360" t="s">
        <v>612</v>
      </c>
      <c r="D195" s="361" t="s">
        <v>958</v>
      </c>
      <c r="E195" s="825" t="s">
        <v>8</v>
      </c>
      <c r="F195" s="825" t="s">
        <v>824</v>
      </c>
      <c r="G195" s="361" t="s">
        <v>959</v>
      </c>
      <c r="H195" s="362" t="s">
        <v>960</v>
      </c>
    </row>
    <row r="196" spans="1:8" x14ac:dyDescent="0.25">
      <c r="A196" s="363" t="s">
        <v>1174</v>
      </c>
      <c r="B196" s="557" t="s">
        <v>1175</v>
      </c>
      <c r="C196" s="366">
        <v>1</v>
      </c>
      <c r="D196" s="366" t="s">
        <v>18</v>
      </c>
      <c r="E196" s="805">
        <v>0</v>
      </c>
      <c r="F196" s="805">
        <v>0</v>
      </c>
      <c r="G196" s="770">
        <f t="shared" ref="G196" si="56">ROUND(C196*E196,0)</f>
        <v>0</v>
      </c>
      <c r="H196" s="771">
        <f t="shared" ref="H196" si="57">ROUND(C196*F196,0)</f>
        <v>0</v>
      </c>
    </row>
    <row r="197" spans="1:8" ht="38.25" x14ac:dyDescent="0.25">
      <c r="A197" s="697"/>
      <c r="B197" s="461" t="s">
        <v>1176</v>
      </c>
      <c r="C197" s="597"/>
      <c r="D197" s="800"/>
      <c r="E197" s="858"/>
      <c r="F197" s="858"/>
      <c r="G197" s="800"/>
      <c r="H197" s="801"/>
    </row>
    <row r="198" spans="1:8" x14ac:dyDescent="0.25">
      <c r="A198" s="698"/>
      <c r="B198" s="482" t="s">
        <v>1177</v>
      </c>
      <c r="C198" s="598"/>
      <c r="D198" s="599"/>
      <c r="E198" s="863"/>
      <c r="F198" s="863"/>
      <c r="G198" s="599"/>
      <c r="H198" s="600"/>
    </row>
    <row r="199" spans="1:8" x14ac:dyDescent="0.25">
      <c r="A199" s="699"/>
      <c r="B199" s="486" t="s">
        <v>1178</v>
      </c>
      <c r="C199" s="601"/>
      <c r="D199" s="602"/>
      <c r="E199" s="859"/>
      <c r="F199" s="859"/>
      <c r="G199" s="602"/>
      <c r="H199" s="603"/>
    </row>
    <row r="200" spans="1:8" ht="25.5" x14ac:dyDescent="0.25">
      <c r="A200" s="367" t="s">
        <v>1179</v>
      </c>
      <c r="B200" s="454" t="s">
        <v>1180</v>
      </c>
      <c r="C200" s="374">
        <v>2</v>
      </c>
      <c r="D200" s="374" t="s">
        <v>18</v>
      </c>
      <c r="E200" s="810">
        <v>0</v>
      </c>
      <c r="F200" s="810">
        <v>0</v>
      </c>
      <c r="G200" s="774">
        <f t="shared" ref="G200" si="58">ROUND(C200*E200,0)</f>
        <v>0</v>
      </c>
      <c r="H200" s="775">
        <f t="shared" ref="H200" si="59">ROUND(C200*F200,0)</f>
        <v>0</v>
      </c>
    </row>
    <row r="201" spans="1:8" ht="38.25" x14ac:dyDescent="0.25">
      <c r="A201" s="697"/>
      <c r="B201" s="461" t="s">
        <v>1181</v>
      </c>
      <c r="C201" s="597"/>
      <c r="D201" s="800"/>
      <c r="E201" s="858"/>
      <c r="F201" s="858"/>
      <c r="G201" s="800"/>
      <c r="H201" s="801"/>
    </row>
    <row r="202" spans="1:8" x14ac:dyDescent="0.25">
      <c r="A202" s="698"/>
      <c r="B202" s="482" t="s">
        <v>1182</v>
      </c>
      <c r="C202" s="598"/>
      <c r="D202" s="599"/>
      <c r="E202" s="863"/>
      <c r="F202" s="863"/>
      <c r="G202" s="599"/>
      <c r="H202" s="600"/>
    </row>
    <row r="203" spans="1:8" x14ac:dyDescent="0.25">
      <c r="A203" s="699"/>
      <c r="B203" s="486" t="s">
        <v>1178</v>
      </c>
      <c r="C203" s="601"/>
      <c r="D203" s="602"/>
      <c r="E203" s="859"/>
      <c r="F203" s="859"/>
      <c r="G203" s="602"/>
      <c r="H203" s="603"/>
    </row>
    <row r="204" spans="1:8" x14ac:dyDescent="0.25">
      <c r="A204" s="367" t="s">
        <v>1183</v>
      </c>
      <c r="B204" s="483" t="s">
        <v>1184</v>
      </c>
      <c r="C204" s="374">
        <v>7</v>
      </c>
      <c r="D204" s="374" t="s">
        <v>18</v>
      </c>
      <c r="E204" s="810">
        <v>0</v>
      </c>
      <c r="F204" s="810">
        <v>0</v>
      </c>
      <c r="G204" s="774">
        <f t="shared" ref="G204" si="60">ROUND(C204*E204,0)</f>
        <v>0</v>
      </c>
      <c r="H204" s="775">
        <f t="shared" ref="H204" si="61">ROUND(C204*F204,0)</f>
        <v>0</v>
      </c>
    </row>
    <row r="205" spans="1:8" x14ac:dyDescent="0.25">
      <c r="A205" s="697"/>
      <c r="B205" s="461" t="s">
        <v>1185</v>
      </c>
      <c r="C205" s="597"/>
      <c r="D205" s="800"/>
      <c r="E205" s="858"/>
      <c r="F205" s="858"/>
      <c r="G205" s="800"/>
      <c r="H205" s="801"/>
    </row>
    <row r="206" spans="1:8" x14ac:dyDescent="0.25">
      <c r="A206" s="698"/>
      <c r="B206" s="482" t="s">
        <v>1182</v>
      </c>
      <c r="C206" s="598"/>
      <c r="D206" s="599"/>
      <c r="E206" s="863"/>
      <c r="F206" s="863"/>
      <c r="G206" s="599"/>
      <c r="H206" s="600"/>
    </row>
    <row r="207" spans="1:8" x14ac:dyDescent="0.25">
      <c r="A207" s="699"/>
      <c r="B207" s="486" t="s">
        <v>1186</v>
      </c>
      <c r="C207" s="601"/>
      <c r="D207" s="602"/>
      <c r="E207" s="859"/>
      <c r="F207" s="859"/>
      <c r="G207" s="602"/>
      <c r="H207" s="603"/>
    </row>
    <row r="208" spans="1:8" x14ac:dyDescent="0.25">
      <c r="A208" s="367" t="s">
        <v>1187</v>
      </c>
      <c r="B208" s="483" t="s">
        <v>1188</v>
      </c>
      <c r="C208" s="374">
        <v>9</v>
      </c>
      <c r="D208" s="374" t="s">
        <v>18</v>
      </c>
      <c r="E208" s="810">
        <v>0</v>
      </c>
      <c r="F208" s="810">
        <v>0</v>
      </c>
      <c r="G208" s="774">
        <f t="shared" ref="G208" si="62">ROUND(C208*E208,0)</f>
        <v>0</v>
      </c>
      <c r="H208" s="775">
        <f t="shared" ref="H208" si="63">ROUND(C208*F208,0)</f>
        <v>0</v>
      </c>
    </row>
    <row r="209" spans="1:8" ht="25.5" x14ac:dyDescent="0.25">
      <c r="A209" s="697"/>
      <c r="B209" s="461" t="s">
        <v>1189</v>
      </c>
      <c r="C209" s="597"/>
      <c r="D209" s="800"/>
      <c r="E209" s="858"/>
      <c r="F209" s="858"/>
      <c r="G209" s="800"/>
      <c r="H209" s="801"/>
    </row>
    <row r="210" spans="1:8" x14ac:dyDescent="0.25">
      <c r="A210" s="698"/>
      <c r="B210" s="558" t="s">
        <v>1182</v>
      </c>
      <c r="C210" s="598"/>
      <c r="D210" s="599"/>
      <c r="E210" s="863"/>
      <c r="F210" s="863"/>
      <c r="G210" s="599"/>
      <c r="H210" s="600"/>
    </row>
    <row r="211" spans="1:8" x14ac:dyDescent="0.25">
      <c r="A211" s="699"/>
      <c r="B211" s="486" t="s">
        <v>1190</v>
      </c>
      <c r="C211" s="601"/>
      <c r="D211" s="602"/>
      <c r="E211" s="859"/>
      <c r="F211" s="859"/>
      <c r="G211" s="602"/>
      <c r="H211" s="603"/>
    </row>
    <row r="212" spans="1:8" x14ac:dyDescent="0.25">
      <c r="A212" s="367" t="s">
        <v>1191</v>
      </c>
      <c r="B212" s="483" t="s">
        <v>1192</v>
      </c>
      <c r="C212" s="374">
        <v>5</v>
      </c>
      <c r="D212" s="374" t="s">
        <v>18</v>
      </c>
      <c r="E212" s="810">
        <v>0</v>
      </c>
      <c r="F212" s="810">
        <v>0</v>
      </c>
      <c r="G212" s="774">
        <f t="shared" ref="G212" si="64">ROUND(C212*E212,0)</f>
        <v>0</v>
      </c>
      <c r="H212" s="775">
        <f t="shared" ref="H212" si="65">ROUND(C212*F212,0)</f>
        <v>0</v>
      </c>
    </row>
    <row r="213" spans="1:8" ht="25.5" x14ac:dyDescent="0.25">
      <c r="A213" s="697"/>
      <c r="B213" s="461" t="s">
        <v>1193</v>
      </c>
      <c r="C213" s="597"/>
      <c r="D213" s="800"/>
      <c r="E213" s="858"/>
      <c r="F213" s="858"/>
      <c r="G213" s="800"/>
      <c r="H213" s="801"/>
    </row>
    <row r="214" spans="1:8" x14ac:dyDescent="0.25">
      <c r="A214" s="698"/>
      <c r="B214" s="449" t="s">
        <v>1194</v>
      </c>
      <c r="C214" s="598"/>
      <c r="D214" s="599"/>
      <c r="E214" s="863"/>
      <c r="F214" s="863"/>
      <c r="G214" s="599"/>
      <c r="H214" s="600"/>
    </row>
    <row r="215" spans="1:8" x14ac:dyDescent="0.25">
      <c r="A215" s="698"/>
      <c r="B215" s="449" t="s">
        <v>1182</v>
      </c>
      <c r="C215" s="598"/>
      <c r="D215" s="599"/>
      <c r="E215" s="863"/>
      <c r="F215" s="863"/>
      <c r="G215" s="599"/>
      <c r="H215" s="600"/>
    </row>
    <row r="216" spans="1:8" x14ac:dyDescent="0.25">
      <c r="A216" s="699"/>
      <c r="B216" s="486" t="s">
        <v>1195</v>
      </c>
      <c r="C216" s="601"/>
      <c r="D216" s="602"/>
      <c r="E216" s="859"/>
      <c r="F216" s="859"/>
      <c r="G216" s="602"/>
      <c r="H216" s="603"/>
    </row>
    <row r="217" spans="1:8" ht="25.5" x14ac:dyDescent="0.25">
      <c r="A217" s="367" t="s">
        <v>1196</v>
      </c>
      <c r="B217" s="454" t="s">
        <v>1197</v>
      </c>
      <c r="C217" s="559">
        <v>1</v>
      </c>
      <c r="D217" s="559" t="s">
        <v>18</v>
      </c>
      <c r="E217" s="809">
        <v>0</v>
      </c>
      <c r="F217" s="809">
        <v>0</v>
      </c>
      <c r="G217" s="773">
        <f t="shared" ref="G217" si="66">ROUND(C217*E217,0)</f>
        <v>0</v>
      </c>
      <c r="H217" s="772">
        <f t="shared" ref="H217" si="67">ROUND(C217*F217,0)</f>
        <v>0</v>
      </c>
    </row>
    <row r="218" spans="1:8" x14ac:dyDescent="0.25">
      <c r="A218" s="697"/>
      <c r="B218" s="485" t="s">
        <v>1198</v>
      </c>
      <c r="C218" s="597"/>
      <c r="D218" s="800"/>
      <c r="E218" s="858"/>
      <c r="F218" s="858"/>
      <c r="G218" s="800"/>
      <c r="H218" s="801"/>
    </row>
    <row r="219" spans="1:8" x14ac:dyDescent="0.25">
      <c r="A219" s="698"/>
      <c r="B219" s="449" t="s">
        <v>1199</v>
      </c>
      <c r="C219" s="598"/>
      <c r="D219" s="599"/>
      <c r="E219" s="863"/>
      <c r="F219" s="863"/>
      <c r="G219" s="599"/>
      <c r="H219" s="600"/>
    </row>
    <row r="220" spans="1:8" x14ac:dyDescent="0.25">
      <c r="A220" s="698"/>
      <c r="B220" s="449" t="s">
        <v>1200</v>
      </c>
      <c r="C220" s="598"/>
      <c r="D220" s="599"/>
      <c r="E220" s="863"/>
      <c r="F220" s="863"/>
      <c r="G220" s="599"/>
      <c r="H220" s="600"/>
    </row>
    <row r="221" spans="1:8" x14ac:dyDescent="0.25">
      <c r="A221" s="698"/>
      <c r="B221" s="482" t="s">
        <v>1201</v>
      </c>
      <c r="C221" s="598"/>
      <c r="D221" s="599"/>
      <c r="E221" s="863"/>
      <c r="F221" s="863"/>
      <c r="G221" s="599"/>
      <c r="H221" s="600"/>
    </row>
    <row r="222" spans="1:8" x14ac:dyDescent="0.25">
      <c r="A222" s="699"/>
      <c r="B222" s="486" t="s">
        <v>1202</v>
      </c>
      <c r="C222" s="601"/>
      <c r="D222" s="602"/>
      <c r="E222" s="859"/>
      <c r="F222" s="859"/>
      <c r="G222" s="602"/>
      <c r="H222" s="603"/>
    </row>
    <row r="223" spans="1:8" ht="38.25" x14ac:dyDescent="0.25">
      <c r="A223" s="560"/>
      <c r="B223" s="561" t="s">
        <v>1203</v>
      </c>
      <c r="C223" s="387"/>
      <c r="D223" s="387"/>
      <c r="E223" s="864"/>
      <c r="F223" s="864"/>
      <c r="G223" s="387"/>
      <c r="H223" s="387"/>
    </row>
    <row r="224" spans="1:8" x14ac:dyDescent="0.25">
      <c r="A224" s="367" t="s">
        <v>1204</v>
      </c>
      <c r="B224" s="483" t="s">
        <v>1205</v>
      </c>
      <c r="C224" s="374">
        <v>50</v>
      </c>
      <c r="D224" s="374" t="s">
        <v>98</v>
      </c>
      <c r="E224" s="810">
        <v>0</v>
      </c>
      <c r="F224" s="810">
        <v>0</v>
      </c>
      <c r="G224" s="774">
        <f t="shared" ref="G224" si="68">ROUND(C224*E224,0)</f>
        <v>0</v>
      </c>
      <c r="H224" s="775">
        <f t="shared" ref="H224" si="69">ROUND(C224*F224,0)</f>
        <v>0</v>
      </c>
    </row>
    <row r="225" spans="1:8" x14ac:dyDescent="0.25">
      <c r="A225" s="697"/>
      <c r="B225" s="461" t="s">
        <v>1206</v>
      </c>
      <c r="C225" s="597"/>
      <c r="D225" s="800"/>
      <c r="E225" s="858"/>
      <c r="F225" s="858"/>
      <c r="G225" s="800"/>
      <c r="H225" s="801"/>
    </row>
    <row r="226" spans="1:8" x14ac:dyDescent="0.25">
      <c r="A226" s="698"/>
      <c r="B226" s="482" t="s">
        <v>1207</v>
      </c>
      <c r="C226" s="598"/>
      <c r="D226" s="599"/>
      <c r="E226" s="863"/>
      <c r="F226" s="863"/>
      <c r="G226" s="599"/>
      <c r="H226" s="600"/>
    </row>
    <row r="227" spans="1:8" x14ac:dyDescent="0.25">
      <c r="A227" s="699"/>
      <c r="B227" s="486" t="s">
        <v>1208</v>
      </c>
      <c r="C227" s="601"/>
      <c r="D227" s="602"/>
      <c r="E227" s="859"/>
      <c r="F227" s="859"/>
      <c r="G227" s="602"/>
      <c r="H227" s="603"/>
    </row>
    <row r="228" spans="1:8" x14ac:dyDescent="0.25">
      <c r="A228" s="367" t="s">
        <v>1209</v>
      </c>
      <c r="B228" s="483" t="s">
        <v>1210</v>
      </c>
      <c r="C228" s="374">
        <v>25</v>
      </c>
      <c r="D228" s="374" t="s">
        <v>18</v>
      </c>
      <c r="E228" s="810">
        <v>0</v>
      </c>
      <c r="F228" s="810">
        <v>0</v>
      </c>
      <c r="G228" s="774">
        <f t="shared" ref="G228" si="70">ROUND(C228*E228,0)</f>
        <v>0</v>
      </c>
      <c r="H228" s="775">
        <f t="shared" ref="H228" si="71">ROUND(C228*F228,0)</f>
        <v>0</v>
      </c>
    </row>
    <row r="229" spans="1:8" x14ac:dyDescent="0.25">
      <c r="A229" s="697"/>
      <c r="B229" s="461" t="s">
        <v>1211</v>
      </c>
      <c r="C229" s="597"/>
      <c r="D229" s="800"/>
      <c r="E229" s="858"/>
      <c r="F229" s="858"/>
      <c r="G229" s="800"/>
      <c r="H229" s="801"/>
    </row>
    <row r="230" spans="1:8" x14ac:dyDescent="0.25">
      <c r="A230" s="698"/>
      <c r="B230" s="482" t="s">
        <v>1207</v>
      </c>
      <c r="C230" s="598"/>
      <c r="D230" s="599"/>
      <c r="E230" s="863"/>
      <c r="F230" s="863"/>
      <c r="G230" s="599"/>
      <c r="H230" s="600"/>
    </row>
    <row r="231" spans="1:8" ht="15.75" thickBot="1" x14ac:dyDescent="0.3">
      <c r="A231" s="699"/>
      <c r="B231" s="486" t="s">
        <v>1212</v>
      </c>
      <c r="C231" s="802"/>
      <c r="D231" s="803"/>
      <c r="E231" s="865"/>
      <c r="F231" s="865"/>
      <c r="G231" s="803"/>
      <c r="H231" s="804"/>
    </row>
    <row r="232" spans="1:8" x14ac:dyDescent="0.25">
      <c r="A232" s="407"/>
      <c r="B232" s="408" t="s">
        <v>1005</v>
      </c>
      <c r="C232" s="410"/>
      <c r="D232" s="410"/>
      <c r="E232" s="410"/>
      <c r="F232" s="410"/>
      <c r="G232" s="411">
        <f>SUM(G196:G231)</f>
        <v>0</v>
      </c>
      <c r="H232" s="412"/>
    </row>
    <row r="233" spans="1:8" ht="15.75" thickBot="1" x14ac:dyDescent="0.3">
      <c r="A233" s="413"/>
      <c r="B233" s="414" t="s">
        <v>1006</v>
      </c>
      <c r="C233" s="416"/>
      <c r="D233" s="416"/>
      <c r="E233" s="416"/>
      <c r="F233" s="416"/>
      <c r="G233" s="417"/>
      <c r="H233" s="418">
        <f>SUM(H196:H231)</f>
        <v>0</v>
      </c>
    </row>
    <row r="234" spans="1:8" x14ac:dyDescent="0.25">
      <c r="A234" s="419"/>
      <c r="B234" s="704" t="s">
        <v>1213</v>
      </c>
      <c r="C234" s="421"/>
      <c r="D234" s="421"/>
      <c r="E234" s="421"/>
      <c r="F234" s="422" t="s">
        <v>1008</v>
      </c>
      <c r="G234" s="706">
        <f>SUM(G232,H233)</f>
        <v>0</v>
      </c>
      <c r="H234" s="707"/>
    </row>
    <row r="235" spans="1:8" ht="15.75" thickBot="1" x14ac:dyDescent="0.3">
      <c r="A235" s="423"/>
      <c r="B235" s="705"/>
      <c r="C235" s="425"/>
      <c r="D235" s="425"/>
      <c r="E235" s="425"/>
      <c r="F235" s="426" t="s">
        <v>1009</v>
      </c>
      <c r="G235" s="708">
        <f>(G234*1.27)</f>
        <v>0</v>
      </c>
      <c r="H235" s="709"/>
    </row>
    <row r="236" spans="1:8" ht="16.5" thickBot="1" x14ac:dyDescent="0.3">
      <c r="A236" s="468"/>
      <c r="B236" s="469"/>
      <c r="C236" s="470"/>
      <c r="D236" s="470"/>
      <c r="E236" s="470"/>
      <c r="F236" s="471"/>
      <c r="G236" s="472"/>
      <c r="H236" s="472"/>
    </row>
    <row r="237" spans="1:8" ht="16.5" thickBot="1" x14ac:dyDescent="0.3">
      <c r="A237" s="562"/>
      <c r="B237" s="563" t="s">
        <v>1214</v>
      </c>
      <c r="C237" s="564"/>
      <c r="D237" s="565" t="s">
        <v>1224</v>
      </c>
      <c r="E237" s="564"/>
      <c r="F237" s="564"/>
      <c r="G237" s="565" t="s">
        <v>1223</v>
      </c>
      <c r="H237" s="566"/>
    </row>
    <row r="238" spans="1:8" x14ac:dyDescent="0.25">
      <c r="A238" s="363" t="s">
        <v>956</v>
      </c>
      <c r="B238" s="557" t="s">
        <v>1215</v>
      </c>
      <c r="C238" s="700">
        <f>G30</f>
        <v>0</v>
      </c>
      <c r="D238" s="701"/>
      <c r="E238" s="702"/>
      <c r="F238" s="700">
        <f>H31</f>
        <v>0</v>
      </c>
      <c r="G238" s="701"/>
      <c r="H238" s="703"/>
    </row>
    <row r="239" spans="1:8" x14ac:dyDescent="0.25">
      <c r="A239" s="367" t="s">
        <v>1010</v>
      </c>
      <c r="B239" s="483" t="s">
        <v>1216</v>
      </c>
      <c r="C239" s="685">
        <f>G50</f>
        <v>0</v>
      </c>
      <c r="D239" s="686"/>
      <c r="E239" s="687"/>
      <c r="F239" s="685">
        <f>H51</f>
        <v>0</v>
      </c>
      <c r="G239" s="686"/>
      <c r="H239" s="688"/>
    </row>
    <row r="240" spans="1:8" x14ac:dyDescent="0.25">
      <c r="A240" s="367" t="s">
        <v>1032</v>
      </c>
      <c r="B240" s="483" t="s">
        <v>1217</v>
      </c>
      <c r="C240" s="685">
        <f>G128</f>
        <v>0</v>
      </c>
      <c r="D240" s="686"/>
      <c r="E240" s="687"/>
      <c r="F240" s="685">
        <f>H129</f>
        <v>0</v>
      </c>
      <c r="G240" s="686"/>
      <c r="H240" s="688"/>
    </row>
    <row r="241" spans="1:8" x14ac:dyDescent="0.25">
      <c r="A241" s="367" t="s">
        <v>1102</v>
      </c>
      <c r="B241" s="483" t="s">
        <v>1218</v>
      </c>
      <c r="C241" s="685">
        <f>G159</f>
        <v>0</v>
      </c>
      <c r="D241" s="686"/>
      <c r="E241" s="687"/>
      <c r="F241" s="685">
        <f>H160</f>
        <v>0</v>
      </c>
      <c r="G241" s="686"/>
      <c r="H241" s="688"/>
    </row>
    <row r="242" spans="1:8" x14ac:dyDescent="0.25">
      <c r="A242" s="367" t="s">
        <v>1131</v>
      </c>
      <c r="B242" s="483" t="s">
        <v>1219</v>
      </c>
      <c r="C242" s="685">
        <f>G190</f>
        <v>0</v>
      </c>
      <c r="D242" s="686"/>
      <c r="E242" s="687"/>
      <c r="F242" s="685">
        <f>H191</f>
        <v>0</v>
      </c>
      <c r="G242" s="686"/>
      <c r="H242" s="688"/>
    </row>
    <row r="243" spans="1:8" ht="15.75" thickBot="1" x14ac:dyDescent="0.3">
      <c r="A243" s="567" t="s">
        <v>1172</v>
      </c>
      <c r="B243" s="568" t="s">
        <v>1220</v>
      </c>
      <c r="C243" s="689">
        <f>G232</f>
        <v>0</v>
      </c>
      <c r="D243" s="690"/>
      <c r="E243" s="691"/>
      <c r="F243" s="689">
        <f>H233</f>
        <v>0</v>
      </c>
      <c r="G243" s="690"/>
      <c r="H243" s="692"/>
    </row>
    <row r="244" spans="1:8" ht="15.75" thickBot="1" x14ac:dyDescent="0.3">
      <c r="A244" s="569"/>
      <c r="B244" s="570" t="s">
        <v>1221</v>
      </c>
      <c r="C244" s="693">
        <f>SUM(C238:E243)</f>
        <v>0</v>
      </c>
      <c r="D244" s="693"/>
      <c r="E244" s="694"/>
      <c r="F244" s="695">
        <f>SUM(F238:H243)</f>
        <v>0</v>
      </c>
      <c r="G244" s="693"/>
      <c r="H244" s="696"/>
    </row>
    <row r="245" spans="1:8" x14ac:dyDescent="0.25">
      <c r="A245" s="571"/>
      <c r="B245" s="572"/>
      <c r="C245" s="573"/>
      <c r="D245" s="573"/>
      <c r="E245" s="573"/>
      <c r="F245" s="573"/>
      <c r="G245" s="573"/>
      <c r="H245" s="573"/>
    </row>
    <row r="246" spans="1:8" x14ac:dyDescent="0.25">
      <c r="A246" s="574"/>
      <c r="B246" s="575" t="s">
        <v>1222</v>
      </c>
      <c r="C246" s="576"/>
      <c r="D246" s="576"/>
      <c r="E246" s="576"/>
      <c r="F246" s="576"/>
      <c r="G246" s="576"/>
      <c r="H246" s="576"/>
    </row>
  </sheetData>
  <sheetProtection password="CF63" sheet="1" objects="1" scenarios="1" formatCells="0" formatColumns="0" formatRows="0"/>
  <mergeCells count="53">
    <mergeCell ref="A1:H2"/>
    <mergeCell ref="A23:A25"/>
    <mergeCell ref="B32:B33"/>
    <mergeCell ref="A94:A97"/>
    <mergeCell ref="A45:A48"/>
    <mergeCell ref="B52:B53"/>
    <mergeCell ref="A57:A61"/>
    <mergeCell ref="A63:A67"/>
    <mergeCell ref="A69:A73"/>
    <mergeCell ref="A75:A79"/>
    <mergeCell ref="A81:A86"/>
    <mergeCell ref="A88:A92"/>
    <mergeCell ref="A142:A158"/>
    <mergeCell ref="A99:A100"/>
    <mergeCell ref="A102:A103"/>
    <mergeCell ref="A105:A108"/>
    <mergeCell ref="A110:A113"/>
    <mergeCell ref="A115:A118"/>
    <mergeCell ref="A120:A122"/>
    <mergeCell ref="A124:A127"/>
    <mergeCell ref="B130:B131"/>
    <mergeCell ref="A135:A140"/>
    <mergeCell ref="A197:A199"/>
    <mergeCell ref="B161:B162"/>
    <mergeCell ref="A168:A169"/>
    <mergeCell ref="A176:A178"/>
    <mergeCell ref="A182:A185"/>
    <mergeCell ref="A187:A189"/>
    <mergeCell ref="B192:B193"/>
    <mergeCell ref="A201:A203"/>
    <mergeCell ref="A205:A207"/>
    <mergeCell ref="A209:A211"/>
    <mergeCell ref="C238:E238"/>
    <mergeCell ref="F238:H238"/>
    <mergeCell ref="A213:A216"/>
    <mergeCell ref="A218:A222"/>
    <mergeCell ref="A225:A227"/>
    <mergeCell ref="A229:A231"/>
    <mergeCell ref="B234:B235"/>
    <mergeCell ref="G234:H234"/>
    <mergeCell ref="G235:H235"/>
    <mergeCell ref="C239:E239"/>
    <mergeCell ref="F239:H239"/>
    <mergeCell ref="C240:E240"/>
    <mergeCell ref="F240:H240"/>
    <mergeCell ref="C241:E241"/>
    <mergeCell ref="F241:H241"/>
    <mergeCell ref="C242:E242"/>
    <mergeCell ref="F242:H242"/>
    <mergeCell ref="C243:E243"/>
    <mergeCell ref="F243:H243"/>
    <mergeCell ref="C244:E244"/>
    <mergeCell ref="F244:H244"/>
  </mergeCells>
  <pageMargins left="0.7" right="0.7" top="0.75" bottom="0.75" header="0.3" footer="0.3"/>
  <pageSetup paperSize="9" orientation="landscape" horizontalDpi="300" verticalDpi="300" r:id="rId1"/>
  <rowBreaks count="7" manualBreakCount="7">
    <brk id="21" max="16383" man="1"/>
    <brk id="43" max="16383" man="1"/>
    <brk id="67" max="16383" man="1"/>
    <brk id="97" max="7" man="1"/>
    <brk id="126" max="7" man="1"/>
    <brk id="155" max="7" man="1"/>
    <brk id="19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18"/>
  <sheetViews>
    <sheetView view="pageBreakPreview" topLeftCell="A4" zoomScaleSheetLayoutView="100" workbookViewId="0">
      <selection activeCell="H14" sqref="H14"/>
    </sheetView>
  </sheetViews>
  <sheetFormatPr defaultColWidth="11.42578125" defaultRowHeight="12.75" x14ac:dyDescent="0.25"/>
  <cols>
    <col min="1" max="1" width="4.28515625" style="8" customWidth="1"/>
    <col min="2" max="2" width="9.28515625" style="1" customWidth="1"/>
    <col min="3" max="3" width="35.42578125" style="1" customWidth="1"/>
    <col min="4" max="4" width="6.7109375" style="6" customWidth="1"/>
    <col min="5" max="5" width="6.7109375" style="1" customWidth="1"/>
    <col min="6" max="7" width="8.28515625" style="6" customWidth="1"/>
    <col min="8" max="8" width="10.28515625" style="26" customWidth="1"/>
    <col min="9" max="9" width="11.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x14ac:dyDescent="0.25">
      <c r="A2" s="8">
        <v>2</v>
      </c>
      <c r="B2" s="1" t="s">
        <v>12</v>
      </c>
      <c r="C2" s="2" t="s">
        <v>14</v>
      </c>
      <c r="D2" s="6">
        <v>1</v>
      </c>
      <c r="E2" s="1" t="s">
        <v>13</v>
      </c>
      <c r="F2" s="722">
        <v>0</v>
      </c>
      <c r="G2" s="722">
        <v>0</v>
      </c>
      <c r="H2" s="26">
        <f>ROUND(D2*F2, 0)</f>
        <v>0</v>
      </c>
      <c r="I2" s="26">
        <f>ROUND(D2*G2, 0)</f>
        <v>0</v>
      </c>
    </row>
    <row r="3" spans="1:9" x14ac:dyDescent="0.25">
      <c r="F3" s="722"/>
      <c r="G3" s="722"/>
    </row>
    <row r="4" spans="1:9" ht="25.5" x14ac:dyDescent="0.25">
      <c r="A4" s="8">
        <v>3</v>
      </c>
      <c r="B4" s="1" t="s">
        <v>15</v>
      </c>
      <c r="C4" s="2" t="s">
        <v>16</v>
      </c>
      <c r="D4" s="6">
        <v>1</v>
      </c>
      <c r="E4" s="1" t="s">
        <v>13</v>
      </c>
      <c r="F4" s="722">
        <v>0</v>
      </c>
      <c r="G4" s="722">
        <v>0</v>
      </c>
      <c r="H4" s="26">
        <f>ROUND(D4*F4, 0)</f>
        <v>0</v>
      </c>
      <c r="I4" s="26">
        <f>ROUND(D4*G4, 0)</f>
        <v>0</v>
      </c>
    </row>
    <row r="5" spans="1:9" x14ac:dyDescent="0.25">
      <c r="F5" s="722"/>
      <c r="G5" s="722"/>
    </row>
    <row r="6" spans="1:9" x14ac:dyDescent="0.25">
      <c r="A6" s="8">
        <v>4</v>
      </c>
      <c r="B6" s="1" t="s">
        <v>17</v>
      </c>
      <c r="C6" s="2" t="s">
        <v>19</v>
      </c>
      <c r="D6" s="6">
        <v>5</v>
      </c>
      <c r="E6" s="1" t="s">
        <v>18</v>
      </c>
      <c r="F6" s="722">
        <v>0</v>
      </c>
      <c r="G6" s="722">
        <v>0</v>
      </c>
      <c r="H6" s="26">
        <f>ROUND(D6*F6, 0)</f>
        <v>0</v>
      </c>
      <c r="I6" s="26">
        <f>ROUND(D6*G6, 0)</f>
        <v>0</v>
      </c>
    </row>
    <row r="7" spans="1:9" x14ac:dyDescent="0.25">
      <c r="F7" s="722"/>
      <c r="G7" s="722"/>
    </row>
    <row r="8" spans="1:9" ht="25.5" x14ac:dyDescent="0.25">
      <c r="A8" s="8">
        <v>5</v>
      </c>
      <c r="B8" s="1" t="s">
        <v>20</v>
      </c>
      <c r="C8" s="2" t="s">
        <v>21</v>
      </c>
      <c r="D8" s="6">
        <v>5</v>
      </c>
      <c r="E8" s="1" t="s">
        <v>18</v>
      </c>
      <c r="F8" s="722">
        <v>0</v>
      </c>
      <c r="G8" s="722">
        <v>0</v>
      </c>
      <c r="H8" s="26">
        <f>ROUND(D8*F8, 0)</f>
        <v>0</v>
      </c>
      <c r="I8" s="26">
        <f>ROUND(D8*G8, 0)</f>
        <v>0</v>
      </c>
    </row>
    <row r="9" spans="1:9" x14ac:dyDescent="0.25">
      <c r="F9" s="722"/>
      <c r="G9" s="722"/>
    </row>
    <row r="10" spans="1:9" ht="25.5" x14ac:dyDescent="0.25">
      <c r="A10" s="8">
        <v>6</v>
      </c>
      <c r="B10" s="1" t="s">
        <v>22</v>
      </c>
      <c r="C10" s="2" t="s">
        <v>24</v>
      </c>
      <c r="D10" s="6">
        <v>5</v>
      </c>
      <c r="E10" s="1" t="s">
        <v>23</v>
      </c>
      <c r="F10" s="722">
        <v>0</v>
      </c>
      <c r="G10" s="722">
        <v>0</v>
      </c>
      <c r="H10" s="26">
        <f>ROUND(D10*F10, 0)</f>
        <v>0</v>
      </c>
      <c r="I10" s="26">
        <f>ROUND(D10*G10, 0)</f>
        <v>0</v>
      </c>
    </row>
    <row r="11" spans="1:9" x14ac:dyDescent="0.25">
      <c r="F11" s="722"/>
      <c r="G11" s="722"/>
    </row>
    <row r="12" spans="1:9" ht="38.25" x14ac:dyDescent="0.25">
      <c r="A12" s="8">
        <v>7</v>
      </c>
      <c r="B12" s="1" t="s">
        <v>25</v>
      </c>
      <c r="C12" s="2" t="s">
        <v>26</v>
      </c>
      <c r="D12" s="6">
        <v>16</v>
      </c>
      <c r="E12" s="1" t="s">
        <v>18</v>
      </c>
      <c r="F12" s="722">
        <v>0</v>
      </c>
      <c r="G12" s="722">
        <v>0</v>
      </c>
      <c r="H12" s="26">
        <f>ROUND(D12*F12, 0)</f>
        <v>0</v>
      </c>
      <c r="I12" s="26">
        <f>ROUND(D12*G12, 0)</f>
        <v>0</v>
      </c>
    </row>
    <row r="13" spans="1:9" x14ac:dyDescent="0.25">
      <c r="F13" s="722"/>
      <c r="G13" s="722"/>
    </row>
    <row r="14" spans="1:9" ht="57" x14ac:dyDescent="0.25">
      <c r="A14" s="41">
        <v>8</v>
      </c>
      <c r="B14" s="40" t="s">
        <v>27</v>
      </c>
      <c r="C14" s="38" t="s">
        <v>356</v>
      </c>
      <c r="D14" s="42">
        <v>2</v>
      </c>
      <c r="E14" s="40" t="s">
        <v>18</v>
      </c>
      <c r="F14" s="723">
        <v>0</v>
      </c>
      <c r="G14" s="723">
        <v>0</v>
      </c>
      <c r="H14" s="43">
        <f>ROUND(D14*F14, 0)</f>
        <v>0</v>
      </c>
      <c r="I14" s="43">
        <f>ROUND(D14*G14, 0)</f>
        <v>0</v>
      </c>
    </row>
    <row r="15" spans="1:9" ht="12.95" x14ac:dyDescent="0.2">
      <c r="A15" s="41"/>
      <c r="B15" s="40"/>
      <c r="C15" s="40"/>
      <c r="D15" s="42"/>
      <c r="E15" s="40"/>
      <c r="F15" s="723"/>
      <c r="G15" s="723"/>
      <c r="H15" s="43"/>
      <c r="I15" s="43"/>
    </row>
    <row r="16" spans="1:9" ht="57" x14ac:dyDescent="0.25">
      <c r="A16" s="41">
        <v>9</v>
      </c>
      <c r="B16" s="40" t="s">
        <v>28</v>
      </c>
      <c r="C16" s="38" t="s">
        <v>357</v>
      </c>
      <c r="D16" s="42">
        <v>2</v>
      </c>
      <c r="E16" s="40" t="s">
        <v>18</v>
      </c>
      <c r="F16" s="723">
        <v>0</v>
      </c>
      <c r="G16" s="723">
        <v>0</v>
      </c>
      <c r="H16" s="43">
        <f>ROUND(D16*F16, 0)</f>
        <v>0</v>
      </c>
      <c r="I16" s="43">
        <f>ROUND(D16*G16, 0)</f>
        <v>0</v>
      </c>
    </row>
    <row r="18" spans="1:9" s="9" customFormat="1" x14ac:dyDescent="0.25">
      <c r="A18" s="7"/>
      <c r="B18" s="3"/>
      <c r="C18" s="3" t="s">
        <v>29</v>
      </c>
      <c r="D18" s="5"/>
      <c r="E18" s="3"/>
      <c r="F18" s="5"/>
      <c r="G18" s="5"/>
      <c r="H18" s="25">
        <f>ROUND(SUM(H2:H17),0)</f>
        <v>0</v>
      </c>
      <c r="I18" s="25">
        <f>ROUND(SUM(I2:I17),0)</f>
        <v>0</v>
      </c>
    </row>
  </sheetData>
  <sheetProtection password="CF63" sheet="1" objects="1" scenarios="1" formatCells="0" formatColumns="0" formatRows="0"/>
  <phoneticPr fontId="4" type="noConversion"/>
  <pageMargins left="0.23622047244094491" right="0.23622047244094491" top="0.70866141732283472" bottom="0.70866141732283472" header="0.43307086614173229" footer="0.43307086614173229"/>
  <pageSetup paperSize="9" orientation="portrait" horizontalDpi="300" verticalDpi="300" r:id="rId1"/>
  <headerFooter>
    <oddHeader>&amp;L&amp;"Times New Roman CE,bold"&amp;10 Felvonulási létesítmények</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
  <sheetViews>
    <sheetView view="pageBreakPreview" zoomScaleSheetLayoutView="100" workbookViewId="0">
      <selection activeCell="F2" sqref="F2:G2"/>
    </sheetView>
  </sheetViews>
  <sheetFormatPr defaultColWidth="11.42578125" defaultRowHeight="12.75" x14ac:dyDescent="0.25"/>
  <cols>
    <col min="1" max="1" width="4.28515625" style="8" customWidth="1"/>
    <col min="2" max="2" width="9.28515625" style="1" customWidth="1"/>
    <col min="3" max="3" width="35.7109375" style="1" customWidth="1"/>
    <col min="4" max="4" width="6.7109375" style="6" customWidth="1"/>
    <col min="5" max="5" width="6.7109375" style="1" customWidth="1"/>
    <col min="6" max="7" width="8.28515625" style="6" customWidth="1"/>
    <col min="8" max="8" width="10.28515625" style="26" customWidth="1"/>
    <col min="9" max="9" width="11.28515625" style="26" bestFit="1"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117.75" x14ac:dyDescent="0.25">
      <c r="A2" s="8">
        <v>1</v>
      </c>
      <c r="B2" s="1" t="s">
        <v>31</v>
      </c>
      <c r="C2" s="2" t="s">
        <v>33</v>
      </c>
      <c r="D2" s="6">
        <v>1150</v>
      </c>
      <c r="E2" s="1" t="s">
        <v>32</v>
      </c>
      <c r="F2" s="722">
        <v>0</v>
      </c>
      <c r="G2" s="723">
        <v>0</v>
      </c>
      <c r="H2" s="26">
        <f>ROUND(D2*F2, 0)</f>
        <v>0</v>
      </c>
      <c r="I2" s="26">
        <f>ROUND(D2*G2, 0)</f>
        <v>0</v>
      </c>
    </row>
    <row r="4" spans="1:9" s="9" customFormat="1" x14ac:dyDescent="0.25">
      <c r="A4" s="7"/>
      <c r="B4" s="3"/>
      <c r="C4" s="3" t="s">
        <v>29</v>
      </c>
      <c r="D4" s="5"/>
      <c r="E4" s="3"/>
      <c r="F4" s="5"/>
      <c r="G4" s="5"/>
      <c r="H4" s="25">
        <f>ROUND(SUM(H2:H3),0)</f>
        <v>0</v>
      </c>
      <c r="I4" s="25">
        <f>ROUND(SUM(I2:I3),0)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Zsaluzás és állványozás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6"/>
  <sheetViews>
    <sheetView view="pageBreakPreview" zoomScaleSheetLayoutView="100" workbookViewId="0">
      <selection activeCell="F2" sqref="F2:G4"/>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38.25" x14ac:dyDescent="0.25">
      <c r="A2" s="8">
        <v>1</v>
      </c>
      <c r="B2" s="1" t="s">
        <v>35</v>
      </c>
      <c r="C2" s="2" t="s">
        <v>36</v>
      </c>
      <c r="D2" s="6">
        <v>1</v>
      </c>
      <c r="E2" s="1" t="s">
        <v>18</v>
      </c>
      <c r="F2" s="722">
        <v>0</v>
      </c>
      <c r="G2" s="722">
        <v>0</v>
      </c>
      <c r="H2" s="26">
        <f>ROUND(D2*F2, 0)</f>
        <v>0</v>
      </c>
      <c r="I2" s="26">
        <f>ROUND(D2*G2, 0)</f>
        <v>0</v>
      </c>
    </row>
    <row r="3" spans="1:9" x14ac:dyDescent="0.25">
      <c r="F3" s="722"/>
      <c r="G3" s="722"/>
    </row>
    <row r="4" spans="1:9" ht="25.5" x14ac:dyDescent="0.25">
      <c r="A4" s="8">
        <v>2</v>
      </c>
      <c r="B4" s="1" t="s">
        <v>37</v>
      </c>
      <c r="C4" s="2" t="s">
        <v>38</v>
      </c>
      <c r="D4" s="6">
        <v>1</v>
      </c>
      <c r="E4" s="1" t="s">
        <v>18</v>
      </c>
      <c r="F4" s="722">
        <v>0</v>
      </c>
      <c r="G4" s="722">
        <v>0</v>
      </c>
      <c r="H4" s="26">
        <f>ROUND(D4*F4, 0)</f>
        <v>0</v>
      </c>
      <c r="I4" s="26">
        <f>ROUND(D4*G4, 0)</f>
        <v>0</v>
      </c>
    </row>
    <row r="6" spans="1:9" s="9" customFormat="1" x14ac:dyDescent="0.25">
      <c r="A6" s="7"/>
      <c r="B6" s="3"/>
      <c r="C6" s="3" t="s">
        <v>29</v>
      </c>
      <c r="D6" s="5"/>
      <c r="E6" s="3"/>
      <c r="F6" s="5"/>
      <c r="G6" s="5"/>
      <c r="H6" s="25">
        <f>ROUND(SUM(H2:H5),0)</f>
        <v>0</v>
      </c>
      <c r="I6" s="25">
        <f>ROUND(SUM(I2:I5),0)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Költségtérítések</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4"/>
  <sheetViews>
    <sheetView view="pageBreakPreview" zoomScaleSheetLayoutView="100" workbookViewId="0">
      <selection activeCell="F2" sqref="F2:G2"/>
    </sheetView>
  </sheetViews>
  <sheetFormatPr defaultColWidth="11.42578125"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26" customWidth="1"/>
    <col min="10" max="10" width="15.7109375" style="1" customWidth="1"/>
    <col min="11" max="16384" width="11.42578125" style="1"/>
  </cols>
  <sheetData>
    <row r="1" spans="1:9" s="4" customFormat="1" ht="25.5" x14ac:dyDescent="0.25">
      <c r="A1" s="7" t="s">
        <v>3</v>
      </c>
      <c r="B1" s="3" t="s">
        <v>4</v>
      </c>
      <c r="C1" s="3" t="s">
        <v>5</v>
      </c>
      <c r="D1" s="5" t="s">
        <v>6</v>
      </c>
      <c r="E1" s="3" t="s">
        <v>7</v>
      </c>
      <c r="F1" s="5" t="s">
        <v>8</v>
      </c>
      <c r="G1" s="5" t="s">
        <v>9</v>
      </c>
      <c r="H1" s="25" t="s">
        <v>10</v>
      </c>
      <c r="I1" s="25" t="s">
        <v>11</v>
      </c>
    </row>
    <row r="2" spans="1:9" ht="41.25" x14ac:dyDescent="0.25">
      <c r="A2" s="8">
        <v>1</v>
      </c>
      <c r="B2" s="1" t="s">
        <v>40</v>
      </c>
      <c r="C2" s="2" t="s">
        <v>41</v>
      </c>
      <c r="D2" s="6">
        <v>15</v>
      </c>
      <c r="E2" s="1" t="s">
        <v>18</v>
      </c>
      <c r="F2" s="722">
        <v>0</v>
      </c>
      <c r="G2" s="722">
        <v>0</v>
      </c>
      <c r="H2" s="26">
        <f>ROUND(D2*F2, 0)</f>
        <v>0</v>
      </c>
      <c r="I2" s="26">
        <f>ROUND(D2*G2, 0)</f>
        <v>0</v>
      </c>
    </row>
    <row r="4" spans="1:9" s="9" customFormat="1" x14ac:dyDescent="0.25">
      <c r="A4" s="7"/>
      <c r="B4" s="3"/>
      <c r="C4" s="3" t="s">
        <v>29</v>
      </c>
      <c r="D4" s="5"/>
      <c r="E4" s="3"/>
      <c r="F4" s="5"/>
      <c r="G4" s="5"/>
      <c r="H4" s="25">
        <f>ROUND(SUM(H2:H3),0)</f>
        <v>0</v>
      </c>
      <c r="I4" s="25">
        <f>ROUND(SUM(I2:I3),0)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Irtás, föld- és sziklamunka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I8"/>
  <sheetViews>
    <sheetView view="pageBreakPreview" zoomScaleSheetLayoutView="100" workbookViewId="0">
      <selection activeCell="F2" sqref="F2:G6"/>
    </sheetView>
  </sheetViews>
  <sheetFormatPr defaultColWidth="11.42578125" defaultRowHeight="12.75" x14ac:dyDescent="0.25"/>
  <cols>
    <col min="1" max="1" width="4.28515625" style="8" customWidth="1"/>
    <col min="2" max="2" width="8.42578125" style="1" customWidth="1"/>
    <col min="3" max="3" width="35.5703125" style="1" customWidth="1"/>
    <col min="4" max="4" width="6.7109375" style="6" customWidth="1"/>
    <col min="5" max="5" width="6.7109375" style="1" customWidth="1"/>
    <col min="6" max="7" width="8.28515625" style="6" customWidth="1"/>
    <col min="8" max="9" width="11.28515625" style="26" bestFit="1" customWidth="1"/>
    <col min="10" max="10" width="15.7109375" style="1" customWidth="1"/>
    <col min="11" max="16384" width="11.42578125" style="1"/>
  </cols>
  <sheetData>
    <row r="1" spans="1:9" s="4" customFormat="1" ht="25.5" x14ac:dyDescent="0.25">
      <c r="A1" s="7" t="s">
        <v>3</v>
      </c>
      <c r="B1" s="3" t="s">
        <v>1230</v>
      </c>
      <c r="C1" s="3" t="s">
        <v>5</v>
      </c>
      <c r="D1" s="5" t="s">
        <v>6</v>
      </c>
      <c r="E1" s="3" t="s">
        <v>7</v>
      </c>
      <c r="F1" s="5" t="s">
        <v>8</v>
      </c>
      <c r="G1" s="5" t="s">
        <v>9</v>
      </c>
      <c r="H1" s="25" t="s">
        <v>10</v>
      </c>
      <c r="I1" s="25" t="s">
        <v>11</v>
      </c>
    </row>
    <row r="2" spans="1:9" ht="38.25" x14ac:dyDescent="0.25">
      <c r="A2" s="8">
        <v>1</v>
      </c>
      <c r="B2" s="1" t="s">
        <v>43</v>
      </c>
      <c r="C2" s="2" t="s">
        <v>44</v>
      </c>
      <c r="D2" s="6">
        <v>129.69999999999999</v>
      </c>
      <c r="E2" s="1" t="s">
        <v>32</v>
      </c>
      <c r="F2" s="722">
        <v>0</v>
      </c>
      <c r="G2" s="722">
        <v>0</v>
      </c>
      <c r="H2" s="26">
        <f>ROUND(D2*F2, 0)</f>
        <v>0</v>
      </c>
      <c r="I2" s="26">
        <f>ROUND(D2*G2, 0)</f>
        <v>0</v>
      </c>
    </row>
    <row r="3" spans="1:9" x14ac:dyDescent="0.25">
      <c r="F3" s="722"/>
      <c r="G3" s="722"/>
    </row>
    <row r="4" spans="1:9" ht="81.75" customHeight="1" x14ac:dyDescent="0.25">
      <c r="A4" s="8">
        <v>2</v>
      </c>
      <c r="B4" s="1" t="s">
        <v>45</v>
      </c>
      <c r="C4" s="2" t="s">
        <v>46</v>
      </c>
      <c r="D4" s="6">
        <v>163</v>
      </c>
      <c r="E4" s="1" t="s">
        <v>32</v>
      </c>
      <c r="F4" s="723">
        <v>0</v>
      </c>
      <c r="G4" s="723">
        <v>0</v>
      </c>
      <c r="H4" s="26">
        <f>ROUND(D4*F4, 0)</f>
        <v>0</v>
      </c>
      <c r="I4" s="26">
        <f>ROUND(D4*G4, 0)</f>
        <v>0</v>
      </c>
    </row>
    <row r="5" spans="1:9" ht="12.95" x14ac:dyDescent="0.2">
      <c r="F5" s="723"/>
      <c r="G5" s="723"/>
    </row>
    <row r="6" spans="1:9" ht="78.75" customHeight="1" x14ac:dyDescent="0.25">
      <c r="A6" s="8">
        <v>3</v>
      </c>
      <c r="B6" s="1" t="s">
        <v>47</v>
      </c>
      <c r="C6" s="2" t="s">
        <v>48</v>
      </c>
      <c r="D6" s="6">
        <v>724.5</v>
      </c>
      <c r="E6" s="1" t="s">
        <v>32</v>
      </c>
      <c r="F6" s="723">
        <v>0</v>
      </c>
      <c r="G6" s="723">
        <v>0</v>
      </c>
      <c r="H6" s="26">
        <f>ROUND(D6*F6, 0)</f>
        <v>0</v>
      </c>
      <c r="I6" s="26">
        <f>ROUND(D6*G6, 0)</f>
        <v>0</v>
      </c>
    </row>
    <row r="8" spans="1:9" s="9" customFormat="1" x14ac:dyDescent="0.25">
      <c r="A8" s="7"/>
      <c r="B8" s="3"/>
      <c r="C8" s="3" t="s">
        <v>29</v>
      </c>
      <c r="D8" s="5"/>
      <c r="E8" s="3"/>
      <c r="F8" s="5"/>
      <c r="G8" s="5"/>
      <c r="H8" s="25">
        <f>ROUND(SUM(H2:H7),0)</f>
        <v>0</v>
      </c>
      <c r="I8" s="25">
        <f>ROUND(SUM(I2:I7),0)</f>
        <v>0</v>
      </c>
    </row>
  </sheetData>
  <sheetProtection password="CF63" sheet="1" objects="1" scenarios="1" formatCells="0" formatColumns="0" formatRows="0"/>
  <phoneticPr fontId="4" type="noConversion"/>
  <pageMargins left="0.2361111111111111" right="0.2361111111111111" top="0.69444444444444442" bottom="0.69444444444444442" header="0.41666666666666669" footer="0.41666666666666669"/>
  <pageSetup paperSize="9" orientation="portrait" horizontalDpi="300" verticalDpi="300" r:id="rId1"/>
  <headerFooter>
    <oddHeader>&amp;L&amp;"Times New Roman CE,bold"&amp;10 Helyszíni beton és vasbeton munka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41</vt:i4>
      </vt:variant>
      <vt:variant>
        <vt:lpstr>Névvel ellátott tartományok</vt:lpstr>
      </vt:variant>
      <vt:variant>
        <vt:i4>18</vt:i4>
      </vt:variant>
    </vt:vector>
  </HeadingPairs>
  <TitlesOfParts>
    <vt:vector size="59" baseType="lpstr">
      <vt:lpstr>ELŐLAP </vt:lpstr>
      <vt:lpstr>Záradék</vt:lpstr>
      <vt:lpstr>FŐÖSSZESÍTŐ</vt:lpstr>
      <vt:lpstr>ÉPÍTÉSZET ÖSSZESEN</vt:lpstr>
      <vt:lpstr>Felvonulási létesítmények</vt:lpstr>
      <vt:lpstr>Zsaluzás és állványozás</vt:lpstr>
      <vt:lpstr>Költségtérítések</vt:lpstr>
      <vt:lpstr>Irtás, föld- és sziklamunka</vt:lpstr>
      <vt:lpstr>Helyszíni beton és vasbeton mun</vt:lpstr>
      <vt:lpstr>Előregyártott épületszerkezeti </vt:lpstr>
      <vt:lpstr>Falazás és egyéb kőművesmunka</vt:lpstr>
      <vt:lpstr>Ácsmunka</vt:lpstr>
      <vt:lpstr>Vakolás és rabicolás</vt:lpstr>
      <vt:lpstr>Szárazépítés</vt:lpstr>
      <vt:lpstr>Tetőfedés</vt:lpstr>
      <vt:lpstr>Hideg- és melegburkolatok készí</vt:lpstr>
      <vt:lpstr>Bádogozás</vt:lpstr>
      <vt:lpstr>Fa- és műanyag szerkezet elhely</vt:lpstr>
      <vt:lpstr>Fém nyílászáró és épületlakatos</vt:lpstr>
      <vt:lpstr>Felületképzés</vt:lpstr>
      <vt:lpstr>Szigetelés</vt:lpstr>
      <vt:lpstr>Beépített berendezési tárgyak e</vt:lpstr>
      <vt:lpstr>Épületgépészeti szerelvények és</vt:lpstr>
      <vt:lpstr>Beépített szállító- és emelőber</vt:lpstr>
      <vt:lpstr>TARTÓSZERKEZET ÖSSZESEN</vt:lpstr>
      <vt:lpstr>T-Zsaluzás és állványozás</vt:lpstr>
      <vt:lpstr>T-Irtás, föld- és sziklamunka</vt:lpstr>
      <vt:lpstr>T-Szivárgóépítés, alagcsövezés</vt:lpstr>
      <vt:lpstr>T-Síkalapozás</vt:lpstr>
      <vt:lpstr>T-Helyszíni beton és vasbeton</vt:lpstr>
      <vt:lpstr>T-Falazás és egyéb kőművesmun</vt:lpstr>
      <vt:lpstr>GÉPÉSZET ÖSSZESEN</vt:lpstr>
      <vt:lpstr>Fűtés-Hűtés</vt:lpstr>
      <vt:lpstr>Szellőzés</vt:lpstr>
      <vt:lpstr>Vízcsat</vt:lpstr>
      <vt:lpstr>Külső</vt:lpstr>
      <vt:lpstr>ÉPÜLETVILLAMOSSÁG</vt:lpstr>
      <vt:lpstr>TŰZVÉDELEM</vt:lpstr>
      <vt:lpstr>TŰZJELZŐ</vt:lpstr>
      <vt:lpstr>KÖRNYEZETRENDEZÉS előlap</vt:lpstr>
      <vt:lpstr>KÖRNYEZETRENDEZÉS</vt:lpstr>
      <vt:lpstr>ÉPÜLETVILLAMOSSÁG!Nyomtatási_cím</vt:lpstr>
      <vt:lpstr>'Fűtés-Hűtés'!Nyomtatási_cím</vt:lpstr>
      <vt:lpstr>'GÉPÉSZET ÖSSZESEN'!Nyomtatási_cím</vt:lpstr>
      <vt:lpstr>Külső!Nyomtatási_cím</vt:lpstr>
      <vt:lpstr>Szellőzés!Nyomtatási_cím</vt:lpstr>
      <vt:lpstr>Vízcsat!Nyomtatási_cím</vt:lpstr>
      <vt:lpstr>'ELŐLAP '!Nyomtatási_terület</vt:lpstr>
      <vt:lpstr>'Épületgépészeti szerelvények és'!Nyomtatási_terület</vt:lpstr>
      <vt:lpstr>ÉPÜLETVILLAMOSSÁG!Nyomtatási_terület</vt:lpstr>
      <vt:lpstr>'Felvonulási létesítmények'!Nyomtatási_terület</vt:lpstr>
      <vt:lpstr>FŐÖSSZESÍTŐ!Nyomtatási_terület</vt:lpstr>
      <vt:lpstr>'Fűtés-Hűtés'!Nyomtatási_terület</vt:lpstr>
      <vt:lpstr>'GÉPÉSZET ÖSSZESEN'!Nyomtatási_terület</vt:lpstr>
      <vt:lpstr>Külső!Nyomtatási_terület</vt:lpstr>
      <vt:lpstr>Szellőzés!Nyomtatási_terület</vt:lpstr>
      <vt:lpstr>TŰZJELZŐ!Nyomtatási_terület</vt:lpstr>
      <vt:lpstr>TŰZVÉDELEM!Nyomtatási_terület</vt:lpstr>
      <vt:lpstr>Vízcsat!Nyomtatási_terület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Windows-felhasználó</dc:creator>
  <cp:lastModifiedBy>Drimbe István</cp:lastModifiedBy>
  <cp:lastPrinted>2017-12-15T11:45:27Z</cp:lastPrinted>
  <dcterms:created xsi:type="dcterms:W3CDTF">2017-10-16T12:49:53Z</dcterms:created>
  <dcterms:modified xsi:type="dcterms:W3CDTF">2017-12-19T09:04:30Z</dcterms:modified>
</cp:coreProperties>
</file>